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yur\OneDrive\Documents\Medical Presentations &amp; Papers\Iron infusion phosphate study\Data\"/>
    </mc:Choice>
  </mc:AlternateContent>
  <xr:revisionPtr revIDLastSave="16" documentId="8_{C564F66B-BB8B-4A6F-8C31-5F00CB28A2E4}" xr6:coauthVersionLast="45" xr6:coauthVersionMax="45" xr10:uidLastSave="{F9662A4B-9820-4BF6-9C37-F57A703F2CAB}"/>
  <bookViews>
    <workbookView xWindow="-110" yWindow="-110" windowWidth="22780" windowHeight="14660" xr2:uid="{00000000-000D-0000-FFFF-FFFF00000000}"/>
  </bookViews>
  <sheets>
    <sheet name="Included patients" sheetId="2" r:id="rId1"/>
  </sheets>
  <definedNames>
    <definedName name="_xlnm._FilterDatabase" localSheetId="0" hidden="1">'Included patients'!$A$1:$IY$45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D3" i="2" l="1"/>
  <c r="GD9" i="2"/>
  <c r="GD10" i="2"/>
  <c r="GD12" i="2"/>
  <c r="GD13" i="2"/>
  <c r="GD14" i="2"/>
  <c r="GD15" i="2"/>
  <c r="GD16" i="2"/>
  <c r="GD17" i="2"/>
  <c r="GD19" i="2"/>
  <c r="GD20" i="2"/>
  <c r="GD21" i="2"/>
  <c r="GD22" i="2"/>
  <c r="GD24" i="2"/>
  <c r="GD25" i="2"/>
  <c r="GD26" i="2"/>
  <c r="GD27" i="2"/>
  <c r="GD28" i="2"/>
  <c r="GD29" i="2"/>
  <c r="GD30" i="2"/>
  <c r="GD31" i="2"/>
  <c r="GD32" i="2"/>
  <c r="GD33" i="2"/>
  <c r="GD34" i="2"/>
  <c r="GD36" i="2"/>
  <c r="GD37" i="2"/>
  <c r="GD38" i="2"/>
  <c r="GD39" i="2"/>
  <c r="GD41" i="2"/>
  <c r="GD42" i="2"/>
  <c r="GD43" i="2"/>
  <c r="GD44" i="2"/>
  <c r="GD45" i="2"/>
  <c r="GD2" i="2"/>
  <c r="ET2" i="2"/>
  <c r="ET3" i="2"/>
  <c r="ET4" i="2"/>
  <c r="ET5" i="2"/>
  <c r="ET6" i="2"/>
  <c r="ET7" i="2"/>
  <c r="ET8" i="2"/>
  <c r="ET9" i="2"/>
  <c r="ET10" i="2"/>
  <c r="ET11" i="2"/>
  <c r="ET12" i="2"/>
  <c r="ET13" i="2"/>
  <c r="ET23" i="2"/>
  <c r="ET24" i="2"/>
  <c r="ET29" i="2"/>
  <c r="ET30" i="2"/>
  <c r="ET31" i="2"/>
  <c r="ET32" i="2"/>
  <c r="ET33" i="2"/>
  <c r="ET41" i="2"/>
  <c r="ET42" i="2"/>
  <c r="ET43" i="2"/>
  <c r="ET44" i="2"/>
  <c r="ET45" i="2"/>
  <c r="ET22" i="2"/>
  <c r="EU3" i="2"/>
  <c r="EU4" i="2"/>
  <c r="EU5" i="2"/>
  <c r="EU6" i="2"/>
  <c r="EU7" i="2"/>
  <c r="EU8" i="2"/>
  <c r="EU9" i="2"/>
  <c r="EU10" i="2"/>
  <c r="EU11" i="2"/>
  <c r="EU12" i="2"/>
  <c r="EU13" i="2"/>
  <c r="EU22" i="2"/>
  <c r="EU23" i="2"/>
  <c r="EU24" i="2"/>
  <c r="EU29" i="2"/>
  <c r="EU30" i="2"/>
  <c r="EU31" i="2"/>
  <c r="EU32" i="2"/>
  <c r="EU33" i="2"/>
  <c r="EU41" i="2"/>
  <c r="EU42" i="2"/>
  <c r="EU43" i="2"/>
  <c r="EU44" i="2"/>
  <c r="EU45" i="2"/>
  <c r="EU2" i="2"/>
  <c r="FJ3" i="2"/>
  <c r="FK3" i="2" s="1"/>
  <c r="FJ4" i="2"/>
  <c r="FK4" i="2" s="1"/>
  <c r="FJ5" i="2"/>
  <c r="FK5" i="2" s="1"/>
  <c r="FJ6" i="2"/>
  <c r="FK6" i="2" s="1"/>
  <c r="FJ7" i="2"/>
  <c r="FK7" i="2" s="1"/>
  <c r="FJ8" i="2"/>
  <c r="FK8" i="2" s="1"/>
  <c r="FJ9" i="2"/>
  <c r="FK9" i="2" s="1"/>
  <c r="FJ10" i="2"/>
  <c r="FK10" i="2" s="1"/>
  <c r="FJ11" i="2"/>
  <c r="FK11" i="2" s="1"/>
  <c r="FJ12" i="2"/>
  <c r="FK12" i="2" s="1"/>
  <c r="FJ13" i="2"/>
  <c r="FK13" i="2" s="1"/>
  <c r="FJ14" i="2"/>
  <c r="FK14" i="2" s="1"/>
  <c r="FJ15" i="2"/>
  <c r="FK15" i="2" s="1"/>
  <c r="FJ16" i="2"/>
  <c r="FK16" i="2" s="1"/>
  <c r="FJ17" i="2"/>
  <c r="FK17" i="2" s="1"/>
  <c r="FJ18" i="2"/>
  <c r="FK18" i="2" s="1"/>
  <c r="FJ19" i="2"/>
  <c r="FK19" i="2" s="1"/>
  <c r="FJ20" i="2"/>
  <c r="FK20" i="2" s="1"/>
  <c r="FJ21" i="2"/>
  <c r="FK21" i="2" s="1"/>
  <c r="FJ22" i="2"/>
  <c r="FK22" i="2" s="1"/>
  <c r="FJ23" i="2"/>
  <c r="FK23" i="2" s="1"/>
  <c r="FJ24" i="2"/>
  <c r="FK24" i="2" s="1"/>
  <c r="FJ25" i="2"/>
  <c r="FK25" i="2" s="1"/>
  <c r="FJ26" i="2"/>
  <c r="FK26" i="2" s="1"/>
  <c r="FJ27" i="2"/>
  <c r="FK27" i="2" s="1"/>
  <c r="FJ28" i="2"/>
  <c r="FK28" i="2" s="1"/>
  <c r="FJ29" i="2"/>
  <c r="FK29" i="2" s="1"/>
  <c r="FJ30" i="2"/>
  <c r="FK30" i="2" s="1"/>
  <c r="FJ31" i="2"/>
  <c r="FK31" i="2" s="1"/>
  <c r="FJ32" i="2"/>
  <c r="FK32" i="2" s="1"/>
  <c r="FJ33" i="2"/>
  <c r="FK33" i="2" s="1"/>
  <c r="FJ34" i="2"/>
  <c r="FK34" i="2" s="1"/>
  <c r="FJ35" i="2"/>
  <c r="FK35" i="2" s="1"/>
  <c r="FJ36" i="2"/>
  <c r="FK36" i="2" s="1"/>
  <c r="FJ37" i="2"/>
  <c r="FK37" i="2" s="1"/>
  <c r="FJ38" i="2"/>
  <c r="FK38" i="2" s="1"/>
  <c r="FJ39" i="2"/>
  <c r="FK39" i="2" s="1"/>
  <c r="FJ40" i="2"/>
  <c r="FK40" i="2" s="1"/>
  <c r="FJ41" i="2"/>
  <c r="FK41" i="2" s="1"/>
  <c r="FJ42" i="2"/>
  <c r="FK42" i="2" s="1"/>
  <c r="FJ43" i="2"/>
  <c r="FK43" i="2" s="1"/>
  <c r="FJ44" i="2"/>
  <c r="FK44" i="2" s="1"/>
  <c r="FJ45" i="2"/>
  <c r="FK45" i="2" s="1"/>
  <c r="FJ2" i="2"/>
  <c r="FK2" i="2" s="1"/>
  <c r="FI2" i="2"/>
  <c r="FI3" i="2"/>
  <c r="FI4" i="2"/>
  <c r="FI5" i="2"/>
  <c r="FI6" i="2"/>
  <c r="FI7" i="2"/>
  <c r="FI8" i="2"/>
  <c r="FI9" i="2"/>
  <c r="FI10" i="2"/>
  <c r="FI11" i="2"/>
  <c r="FI12" i="2"/>
  <c r="FI13" i="2"/>
  <c r="FI14" i="2"/>
  <c r="FI15" i="2"/>
  <c r="FI16" i="2"/>
  <c r="FI17" i="2"/>
  <c r="FI18" i="2"/>
  <c r="FI19" i="2"/>
  <c r="FI20" i="2"/>
  <c r="FI21" i="2"/>
  <c r="FH2" i="2"/>
  <c r="FH3" i="2"/>
  <c r="FH4" i="2"/>
  <c r="FH5" i="2"/>
  <c r="FH6" i="2"/>
  <c r="FH7" i="2"/>
  <c r="FH8" i="2"/>
  <c r="FH9" i="2"/>
  <c r="FH10" i="2"/>
  <c r="FH11" i="2"/>
  <c r="FH12" i="2"/>
  <c r="FH13" i="2"/>
  <c r="FH14" i="2"/>
  <c r="FH15" i="2"/>
  <c r="FH16" i="2"/>
  <c r="FH17" i="2"/>
  <c r="FH18" i="2"/>
  <c r="FH19" i="2"/>
  <c r="FH20" i="2"/>
  <c r="FH21" i="2"/>
  <c r="FI23" i="2"/>
  <c r="FI24" i="2"/>
  <c r="FI25" i="2"/>
  <c r="FI26" i="2"/>
  <c r="FI27" i="2"/>
  <c r="FI28" i="2"/>
  <c r="FI29" i="2"/>
  <c r="FI30" i="2"/>
  <c r="FI31" i="2"/>
  <c r="FI32" i="2"/>
  <c r="FI33" i="2"/>
  <c r="FI34" i="2"/>
  <c r="FI35" i="2"/>
  <c r="FI36" i="2"/>
  <c r="FI37" i="2"/>
  <c r="FI38" i="2"/>
  <c r="FI39" i="2"/>
  <c r="FI40" i="2"/>
  <c r="FI41" i="2"/>
  <c r="FI42" i="2"/>
  <c r="FI43" i="2"/>
  <c r="FI44" i="2"/>
  <c r="FI45" i="2"/>
  <c r="FI22" i="2"/>
  <c r="FH23" i="2"/>
  <c r="FH24" i="2"/>
  <c r="FH25" i="2"/>
  <c r="FH26" i="2"/>
  <c r="FH27" i="2"/>
  <c r="FH28" i="2"/>
  <c r="FH29" i="2"/>
  <c r="FH30" i="2"/>
  <c r="FH31" i="2"/>
  <c r="FH32" i="2"/>
  <c r="FH33" i="2"/>
  <c r="FH34" i="2"/>
  <c r="FH35" i="2"/>
  <c r="FH36" i="2"/>
  <c r="FH37" i="2"/>
  <c r="FH38" i="2"/>
  <c r="FH39" i="2"/>
  <c r="FH40" i="2"/>
  <c r="FH41" i="2"/>
  <c r="FH42" i="2"/>
  <c r="FH43" i="2"/>
  <c r="FH44" i="2"/>
  <c r="FH45" i="2"/>
  <c r="FH22" i="2"/>
  <c r="EQ3" i="2"/>
  <c r="EQ4" i="2"/>
  <c r="EQ5" i="2"/>
  <c r="EQ6" i="2"/>
  <c r="EQ8" i="2"/>
  <c r="EQ9" i="2"/>
  <c r="EQ10" i="2"/>
  <c r="EQ11" i="2"/>
  <c r="EQ12" i="2"/>
  <c r="EQ13" i="2"/>
  <c r="EQ14" i="2"/>
  <c r="EQ15" i="2"/>
  <c r="EQ16" i="2"/>
  <c r="EQ17" i="2"/>
  <c r="EQ18" i="2"/>
  <c r="EQ19" i="2"/>
  <c r="EQ20" i="2"/>
  <c r="EQ21" i="2"/>
  <c r="EQ22" i="2"/>
  <c r="EQ23" i="2"/>
  <c r="EQ24" i="2"/>
  <c r="EQ25" i="2"/>
  <c r="EQ27" i="2"/>
  <c r="EQ28" i="2"/>
  <c r="EQ29" i="2"/>
  <c r="EQ30" i="2"/>
  <c r="EQ31" i="2"/>
  <c r="EQ32" i="2"/>
  <c r="EQ33" i="2"/>
  <c r="EQ34" i="2"/>
  <c r="EQ35" i="2"/>
  <c r="EQ36" i="2"/>
  <c r="EQ38" i="2"/>
  <c r="EQ39" i="2"/>
  <c r="EQ40" i="2"/>
  <c r="EQ41" i="2"/>
  <c r="EQ42" i="2"/>
  <c r="EQ43" i="2"/>
  <c r="EQ44" i="2"/>
  <c r="EQ45" i="2"/>
  <c r="EQ2" i="2"/>
  <c r="ER3" i="2"/>
  <c r="ER4" i="2"/>
  <c r="ER5" i="2"/>
  <c r="ER6" i="2"/>
  <c r="ER7" i="2"/>
  <c r="ER8" i="2"/>
  <c r="ER9" i="2"/>
  <c r="ER10" i="2"/>
  <c r="ER11" i="2"/>
  <c r="ER12" i="2"/>
  <c r="ER13" i="2"/>
  <c r="ER14" i="2"/>
  <c r="ER15" i="2"/>
  <c r="ER16" i="2"/>
  <c r="ER17" i="2"/>
  <c r="ER18" i="2"/>
  <c r="ER19" i="2"/>
  <c r="ER20" i="2"/>
  <c r="ER21" i="2"/>
  <c r="ER22" i="2"/>
  <c r="ER23" i="2"/>
  <c r="ER24" i="2"/>
  <c r="ER25" i="2"/>
  <c r="ER26" i="2"/>
  <c r="ER27" i="2"/>
  <c r="ER28" i="2"/>
  <c r="ER29" i="2"/>
  <c r="ER30" i="2"/>
  <c r="ER31" i="2"/>
  <c r="ER32" i="2"/>
  <c r="ER33" i="2"/>
  <c r="ER34" i="2"/>
  <c r="ER35" i="2"/>
  <c r="ER36" i="2"/>
  <c r="ER37" i="2"/>
  <c r="ER38" i="2"/>
  <c r="ER39" i="2"/>
  <c r="ER40" i="2"/>
  <c r="ER41" i="2"/>
  <c r="ER42" i="2"/>
  <c r="ER43" i="2"/>
  <c r="ER44" i="2"/>
  <c r="ER45" i="2"/>
  <c r="ER2" i="2"/>
  <c r="IW6" i="2" l="1"/>
  <c r="IW7" i="2"/>
  <c r="IW8" i="2"/>
  <c r="IW9" i="2"/>
  <c r="IW10" i="2"/>
  <c r="IW11" i="2"/>
  <c r="IW12" i="2"/>
  <c r="IW13" i="2"/>
  <c r="IW14" i="2"/>
  <c r="IW15" i="2"/>
  <c r="IW16" i="2"/>
  <c r="IW17" i="2"/>
  <c r="IW18" i="2"/>
  <c r="IW19" i="2"/>
  <c r="IW20" i="2"/>
  <c r="IW21" i="2"/>
  <c r="IW22" i="2"/>
  <c r="IW23" i="2"/>
  <c r="IW24" i="2"/>
  <c r="IW25" i="2"/>
  <c r="IW26" i="2"/>
  <c r="IW27" i="2"/>
  <c r="IW28" i="2"/>
  <c r="IW29" i="2"/>
  <c r="IW30" i="2"/>
  <c r="IW31" i="2"/>
  <c r="IW32" i="2"/>
  <c r="IW33" i="2"/>
  <c r="IW34" i="2"/>
  <c r="IW35" i="2"/>
  <c r="IW36" i="2"/>
  <c r="IW37" i="2"/>
  <c r="IW38" i="2"/>
  <c r="IW39" i="2"/>
  <c r="IW40" i="2"/>
  <c r="IW41" i="2"/>
  <c r="IW42" i="2"/>
  <c r="IW43" i="2"/>
  <c r="IW44" i="2"/>
  <c r="IW45" i="2"/>
  <c r="IW3" i="2"/>
  <c r="IW4" i="2"/>
  <c r="IW5" i="2"/>
  <c r="IW2" i="2"/>
  <c r="IS3" i="2"/>
  <c r="IT3" i="2" s="1"/>
  <c r="IS4" i="2"/>
  <c r="IT4" i="2" s="1"/>
  <c r="IS5" i="2"/>
  <c r="IT5" i="2" s="1"/>
  <c r="IS6" i="2"/>
  <c r="IT6" i="2" s="1"/>
  <c r="IS7" i="2"/>
  <c r="IT7" i="2" s="1"/>
  <c r="IS8" i="2"/>
  <c r="IT8" i="2" s="1"/>
  <c r="IS9" i="2"/>
  <c r="IT9" i="2" s="1"/>
  <c r="IS10" i="2"/>
  <c r="IT10" i="2" s="1"/>
  <c r="IS11" i="2"/>
  <c r="IT11" i="2" s="1"/>
  <c r="IS12" i="2"/>
  <c r="IT12" i="2" s="1"/>
  <c r="IS13" i="2"/>
  <c r="IT13" i="2" s="1"/>
  <c r="IS14" i="2"/>
  <c r="IT14" i="2" s="1"/>
  <c r="IS15" i="2"/>
  <c r="IT15" i="2" s="1"/>
  <c r="IS16" i="2"/>
  <c r="IT16" i="2" s="1"/>
  <c r="IS17" i="2"/>
  <c r="IT17" i="2" s="1"/>
  <c r="IS18" i="2"/>
  <c r="IT18" i="2" s="1"/>
  <c r="IS19" i="2"/>
  <c r="IT19" i="2" s="1"/>
  <c r="IS20" i="2"/>
  <c r="IT20" i="2" s="1"/>
  <c r="IS21" i="2"/>
  <c r="IT21" i="2" s="1"/>
  <c r="IS22" i="2"/>
  <c r="IT22" i="2" s="1"/>
  <c r="IS23" i="2"/>
  <c r="IT23" i="2" s="1"/>
  <c r="IS24" i="2"/>
  <c r="IT24" i="2" s="1"/>
  <c r="IS25" i="2"/>
  <c r="IT25" i="2" s="1"/>
  <c r="IS26" i="2"/>
  <c r="IT26" i="2" s="1"/>
  <c r="IS27" i="2"/>
  <c r="IT27" i="2" s="1"/>
  <c r="IS28" i="2"/>
  <c r="IT28" i="2" s="1"/>
  <c r="IS29" i="2"/>
  <c r="IT29" i="2" s="1"/>
  <c r="IS30" i="2"/>
  <c r="IT30" i="2" s="1"/>
  <c r="IS31" i="2"/>
  <c r="IT31" i="2" s="1"/>
  <c r="IS32" i="2"/>
  <c r="IT32" i="2" s="1"/>
  <c r="IS33" i="2"/>
  <c r="IT33" i="2" s="1"/>
  <c r="IS34" i="2"/>
  <c r="IT34" i="2" s="1"/>
  <c r="IS35" i="2"/>
  <c r="IT35" i="2" s="1"/>
  <c r="IS36" i="2"/>
  <c r="IT36" i="2" s="1"/>
  <c r="IS37" i="2"/>
  <c r="IT37" i="2" s="1"/>
  <c r="IS38" i="2"/>
  <c r="IT38" i="2" s="1"/>
  <c r="IS39" i="2"/>
  <c r="IT39" i="2" s="1"/>
  <c r="IS40" i="2"/>
  <c r="IT40" i="2" s="1"/>
  <c r="IS41" i="2"/>
  <c r="IT41" i="2" s="1"/>
  <c r="IS42" i="2"/>
  <c r="IT42" i="2" s="1"/>
  <c r="IS43" i="2"/>
  <c r="IT43" i="2" s="1"/>
  <c r="IS44" i="2"/>
  <c r="IT44" i="2" s="1"/>
  <c r="IS45" i="2"/>
  <c r="IT45" i="2" s="1"/>
  <c r="IS2" i="2"/>
  <c r="IT2" i="2" s="1"/>
  <c r="IQ3" i="2"/>
  <c r="IQ4" i="2"/>
  <c r="IU4" i="2" s="1"/>
  <c r="IQ5" i="2"/>
  <c r="IQ6" i="2"/>
  <c r="IU6" i="2" s="1"/>
  <c r="IQ7" i="2"/>
  <c r="IQ8" i="2"/>
  <c r="IU8" i="2" s="1"/>
  <c r="IQ9" i="2"/>
  <c r="IQ10" i="2"/>
  <c r="IU10" i="2" s="1"/>
  <c r="IQ11" i="2"/>
  <c r="IQ12" i="2"/>
  <c r="IQ13" i="2"/>
  <c r="IQ14" i="2"/>
  <c r="IU14" i="2" s="1"/>
  <c r="IQ15" i="2"/>
  <c r="IQ16" i="2"/>
  <c r="IQ17" i="2"/>
  <c r="IQ18" i="2"/>
  <c r="IU18" i="2" s="1"/>
  <c r="IQ19" i="2"/>
  <c r="IQ20" i="2"/>
  <c r="IU20" i="2" s="1"/>
  <c r="IQ21" i="2"/>
  <c r="IQ22" i="2"/>
  <c r="IU22" i="2" s="1"/>
  <c r="IQ23" i="2"/>
  <c r="IQ24" i="2"/>
  <c r="IU24" i="2" s="1"/>
  <c r="IQ25" i="2"/>
  <c r="IQ26" i="2"/>
  <c r="IU26" i="2" s="1"/>
  <c r="IQ27" i="2"/>
  <c r="IQ28" i="2"/>
  <c r="IQ29" i="2"/>
  <c r="IQ30" i="2"/>
  <c r="IU30" i="2" s="1"/>
  <c r="IQ31" i="2"/>
  <c r="IQ32" i="2"/>
  <c r="IQ33" i="2"/>
  <c r="IQ34" i="2"/>
  <c r="IU34" i="2" s="1"/>
  <c r="IQ35" i="2"/>
  <c r="IQ36" i="2"/>
  <c r="IU36" i="2" s="1"/>
  <c r="IQ37" i="2"/>
  <c r="IQ38" i="2"/>
  <c r="IU38" i="2" s="1"/>
  <c r="IQ39" i="2"/>
  <c r="IQ40" i="2"/>
  <c r="IU40" i="2" s="1"/>
  <c r="IQ41" i="2"/>
  <c r="IQ42" i="2"/>
  <c r="IU42" i="2" s="1"/>
  <c r="IQ43" i="2"/>
  <c r="IQ44" i="2"/>
  <c r="IQ45" i="2"/>
  <c r="IQ2" i="2"/>
  <c r="IV39" i="2" l="1"/>
  <c r="IV7" i="2"/>
  <c r="IV43" i="2"/>
  <c r="IV27" i="2"/>
  <c r="IV23" i="2"/>
  <c r="IV11" i="2"/>
  <c r="IV35" i="2"/>
  <c r="IV31" i="2"/>
  <c r="IV19" i="2"/>
  <c r="IV15" i="2"/>
  <c r="IV2" i="2"/>
  <c r="IV42" i="2"/>
  <c r="IX42" i="2" s="1"/>
  <c r="IY42" i="2" s="1"/>
  <c r="IV38" i="2"/>
  <c r="IX38" i="2" s="1"/>
  <c r="IY38" i="2" s="1"/>
  <c r="IV34" i="2"/>
  <c r="IX34" i="2" s="1"/>
  <c r="IY34" i="2" s="1"/>
  <c r="IV30" i="2"/>
  <c r="IX30" i="2" s="1"/>
  <c r="IY30" i="2" s="1"/>
  <c r="IV26" i="2"/>
  <c r="IX26" i="2" s="1"/>
  <c r="IY26" i="2" s="1"/>
  <c r="IV22" i="2"/>
  <c r="IX22" i="2" s="1"/>
  <c r="IY22" i="2" s="1"/>
  <c r="IV18" i="2"/>
  <c r="IX18" i="2" s="1"/>
  <c r="IY18" i="2" s="1"/>
  <c r="IV14" i="2"/>
  <c r="IX14" i="2" s="1"/>
  <c r="IY14" i="2" s="1"/>
  <c r="IV10" i="2"/>
  <c r="IX10" i="2" s="1"/>
  <c r="IY10" i="2" s="1"/>
  <c r="IV6" i="2"/>
  <c r="IX6" i="2" s="1"/>
  <c r="IY6" i="2" s="1"/>
  <c r="IU41" i="2"/>
  <c r="IU29" i="2"/>
  <c r="IU17" i="2"/>
  <c r="IV45" i="2"/>
  <c r="IV37" i="2"/>
  <c r="IV29" i="2"/>
  <c r="IV17" i="2"/>
  <c r="IV9" i="2"/>
  <c r="IV44" i="2"/>
  <c r="IV40" i="2"/>
  <c r="IX40" i="2" s="1"/>
  <c r="IY40" i="2" s="1"/>
  <c r="IV36" i="2"/>
  <c r="IX36" i="2" s="1"/>
  <c r="IY36" i="2" s="1"/>
  <c r="IV32" i="2"/>
  <c r="IV28" i="2"/>
  <c r="IV24" i="2"/>
  <c r="IX24" i="2" s="1"/>
  <c r="IY24" i="2" s="1"/>
  <c r="IV20" i="2"/>
  <c r="IX20" i="2" s="1"/>
  <c r="IY20" i="2" s="1"/>
  <c r="IV16" i="2"/>
  <c r="IV12" i="2"/>
  <c r="IV8" i="2"/>
  <c r="IX8" i="2" s="1"/>
  <c r="IY8" i="2" s="1"/>
  <c r="IV4" i="2"/>
  <c r="IX4" i="2" s="1"/>
  <c r="IY4" i="2" s="1"/>
  <c r="IV3" i="2"/>
  <c r="IU32" i="2"/>
  <c r="IU16" i="2"/>
  <c r="IU45" i="2"/>
  <c r="IU37" i="2"/>
  <c r="IU33" i="2"/>
  <c r="IU25" i="2"/>
  <c r="IU21" i="2"/>
  <c r="IU13" i="2"/>
  <c r="IU9" i="2"/>
  <c r="IU5" i="2"/>
  <c r="IV41" i="2"/>
  <c r="IV33" i="2"/>
  <c r="IV25" i="2"/>
  <c r="IV21" i="2"/>
  <c r="IV13" i="2"/>
  <c r="IV5" i="2"/>
  <c r="IU43" i="2"/>
  <c r="IU39" i="2"/>
  <c r="IU35" i="2"/>
  <c r="IU31" i="2"/>
  <c r="IU27" i="2"/>
  <c r="IU23" i="2"/>
  <c r="IU19" i="2"/>
  <c r="IU15" i="2"/>
  <c r="IU11" i="2"/>
  <c r="IU7" i="2"/>
  <c r="IU3" i="2"/>
  <c r="IU44" i="2"/>
  <c r="IU28" i="2"/>
  <c r="IU12" i="2"/>
  <c r="IU2" i="2"/>
  <c r="EP30" i="2"/>
  <c r="EP31" i="2"/>
  <c r="EP32" i="2"/>
  <c r="EP33" i="2"/>
  <c r="EP34" i="2"/>
  <c r="EP35" i="2"/>
  <c r="EP36" i="2"/>
  <c r="EP37" i="2"/>
  <c r="EP38" i="2"/>
  <c r="EP39" i="2"/>
  <c r="EP40" i="2"/>
  <c r="EP41" i="2"/>
  <c r="EP42" i="2"/>
  <c r="EP43" i="2"/>
  <c r="EP44" i="2"/>
  <c r="EP45" i="2"/>
  <c r="CB41" i="2"/>
  <c r="CB42" i="2"/>
  <c r="CB43" i="2"/>
  <c r="CB44" i="2"/>
  <c r="CB45" i="2"/>
  <c r="CB29" i="2"/>
  <c r="CB30" i="2"/>
  <c r="CB31" i="2"/>
  <c r="CB32" i="2"/>
  <c r="BR45" i="2"/>
  <c r="E45" i="2"/>
  <c r="BR44" i="2"/>
  <c r="E44" i="2"/>
  <c r="BR43" i="2"/>
  <c r="E43" i="2"/>
  <c r="BR42" i="2"/>
  <c r="E42" i="2"/>
  <c r="BR41" i="2"/>
  <c r="E41" i="2"/>
  <c r="IP40" i="2"/>
  <c r="ES40" i="2"/>
  <c r="CB40" i="2"/>
  <c r="BR40" i="2"/>
  <c r="BB40" i="2"/>
  <c r="E40" i="2"/>
  <c r="IP39" i="2"/>
  <c r="ES39" i="2"/>
  <c r="CB39" i="2"/>
  <c r="BR39" i="2"/>
  <c r="BB39" i="2"/>
  <c r="E39" i="2"/>
  <c r="IP38" i="2"/>
  <c r="ES38" i="2"/>
  <c r="CB38" i="2"/>
  <c r="BR38" i="2"/>
  <c r="BB38" i="2"/>
  <c r="E38" i="2"/>
  <c r="IP37" i="2"/>
  <c r="ES37" i="2"/>
  <c r="CB37" i="2"/>
  <c r="BR37" i="2"/>
  <c r="BB37" i="2"/>
  <c r="E37" i="2"/>
  <c r="IP36" i="2"/>
  <c r="ES36" i="2"/>
  <c r="CB36" i="2"/>
  <c r="BR36" i="2"/>
  <c r="BB36" i="2"/>
  <c r="E36" i="2"/>
  <c r="IP35" i="2"/>
  <c r="ES35" i="2"/>
  <c r="CB35" i="2"/>
  <c r="BR35" i="2"/>
  <c r="BB35" i="2"/>
  <c r="E35" i="2"/>
  <c r="IP34" i="2"/>
  <c r="ES34" i="2"/>
  <c r="CB34" i="2"/>
  <c r="BR34" i="2"/>
  <c r="BB34" i="2"/>
  <c r="E34" i="2"/>
  <c r="IP33" i="2"/>
  <c r="CB33" i="2"/>
  <c r="BR33" i="2"/>
  <c r="BB33" i="2"/>
  <c r="E33" i="2"/>
  <c r="BR32" i="2"/>
  <c r="E32" i="2"/>
  <c r="BR31" i="2"/>
  <c r="E31" i="2"/>
  <c r="BR30" i="2"/>
  <c r="E30" i="2"/>
  <c r="EP29" i="2"/>
  <c r="BR29" i="2"/>
  <c r="BB29" i="2"/>
  <c r="E29" i="2"/>
  <c r="IP28" i="2"/>
  <c r="ES28" i="2"/>
  <c r="EP28" i="2"/>
  <c r="CB28" i="2"/>
  <c r="BR28" i="2"/>
  <c r="BB28" i="2"/>
  <c r="E28" i="2"/>
  <c r="IP27" i="2"/>
  <c r="ES27" i="2"/>
  <c r="EP27" i="2"/>
  <c r="CB27" i="2"/>
  <c r="BR27" i="2"/>
  <c r="BB27" i="2"/>
  <c r="E27" i="2"/>
  <c r="IP26" i="2"/>
  <c r="ES26" i="2"/>
  <c r="EP26" i="2"/>
  <c r="CB26" i="2"/>
  <c r="BR26" i="2"/>
  <c r="BB26" i="2"/>
  <c r="E26" i="2"/>
  <c r="IP25" i="2"/>
  <c r="ES25" i="2"/>
  <c r="EP25" i="2"/>
  <c r="CB25" i="2"/>
  <c r="BR25" i="2"/>
  <c r="BB25" i="2"/>
  <c r="E25" i="2"/>
  <c r="EP24" i="2"/>
  <c r="CB24" i="2"/>
  <c r="BR24" i="2"/>
  <c r="BB24" i="2"/>
  <c r="E24" i="2"/>
  <c r="EP23" i="2"/>
  <c r="CB23" i="2"/>
  <c r="BR23" i="2"/>
  <c r="BB23" i="2"/>
  <c r="E23" i="2"/>
  <c r="IP22" i="2"/>
  <c r="EP22" i="2"/>
  <c r="CB22" i="2"/>
  <c r="BR22" i="2"/>
  <c r="BB22" i="2"/>
  <c r="E22" i="2"/>
  <c r="IP21" i="2"/>
  <c r="ES21" i="2"/>
  <c r="EP21" i="2"/>
  <c r="BR21" i="2"/>
  <c r="BB21" i="2"/>
  <c r="E21" i="2"/>
  <c r="IP20" i="2"/>
  <c r="ES20" i="2"/>
  <c r="EP20" i="2"/>
  <c r="CB20" i="2"/>
  <c r="BR20" i="2"/>
  <c r="BB20" i="2"/>
  <c r="E20" i="2"/>
  <c r="IP19" i="2"/>
  <c r="ES19" i="2"/>
  <c r="EP19" i="2"/>
  <c r="CB19" i="2"/>
  <c r="BR19" i="2"/>
  <c r="BB19" i="2"/>
  <c r="E19" i="2"/>
  <c r="ES18" i="2"/>
  <c r="EP18" i="2"/>
  <c r="CB18" i="2"/>
  <c r="BR18" i="2"/>
  <c r="BB18" i="2"/>
  <c r="E18" i="2"/>
  <c r="IP17" i="2"/>
  <c r="ES17" i="2"/>
  <c r="EP17" i="2"/>
  <c r="CB17" i="2"/>
  <c r="BR17" i="2"/>
  <c r="BB17" i="2"/>
  <c r="E17" i="2"/>
  <c r="IP16" i="2"/>
  <c r="ES16" i="2"/>
  <c r="EP16" i="2"/>
  <c r="CB16" i="2"/>
  <c r="BR16" i="2"/>
  <c r="BB16" i="2"/>
  <c r="E16" i="2"/>
  <c r="IP15" i="2"/>
  <c r="ES15" i="2"/>
  <c r="EP15" i="2"/>
  <c r="CB15" i="2"/>
  <c r="BR15" i="2"/>
  <c r="BB15" i="2"/>
  <c r="E15" i="2"/>
  <c r="IP14" i="2"/>
  <c r="ES14" i="2"/>
  <c r="EP14" i="2"/>
  <c r="CB14" i="2"/>
  <c r="BR14" i="2"/>
  <c r="BB14" i="2"/>
  <c r="E14" i="2"/>
  <c r="IP13" i="2"/>
  <c r="EP13" i="2"/>
  <c r="CB13" i="2"/>
  <c r="BR13" i="2"/>
  <c r="BB13" i="2"/>
  <c r="E13" i="2"/>
  <c r="IP12" i="2"/>
  <c r="EP12" i="2"/>
  <c r="BR12" i="2"/>
  <c r="BB12" i="2"/>
  <c r="E12" i="2"/>
  <c r="IP11" i="2"/>
  <c r="EP11" i="2"/>
  <c r="CB11" i="2"/>
  <c r="BR11" i="2"/>
  <c r="BB11" i="2"/>
  <c r="E11" i="2"/>
  <c r="IP10" i="2"/>
  <c r="EP10" i="2"/>
  <c r="CB10" i="2"/>
  <c r="BR10" i="2"/>
  <c r="BB10" i="2"/>
  <c r="E10" i="2"/>
  <c r="IP9" i="2"/>
  <c r="EP9" i="2"/>
  <c r="CB9" i="2"/>
  <c r="BR9" i="2"/>
  <c r="BB9" i="2"/>
  <c r="E9" i="2"/>
  <c r="IP8" i="2"/>
  <c r="EP8" i="2"/>
  <c r="CB8" i="2"/>
  <c r="BR8" i="2"/>
  <c r="BB8" i="2"/>
  <c r="E8" i="2"/>
  <c r="EP7" i="2"/>
  <c r="CB7" i="2"/>
  <c r="BR7" i="2"/>
  <c r="BB7" i="2"/>
  <c r="E7" i="2"/>
  <c r="IP6" i="2"/>
  <c r="EP6" i="2"/>
  <c r="CB6" i="2"/>
  <c r="BR6" i="2"/>
  <c r="BB6" i="2"/>
  <c r="E6" i="2"/>
  <c r="IP5" i="2"/>
  <c r="EP5" i="2"/>
  <c r="CB5" i="2"/>
  <c r="BR5" i="2"/>
  <c r="BB5" i="2"/>
  <c r="E5" i="2"/>
  <c r="IP4" i="2"/>
  <c r="EP4" i="2"/>
  <c r="CB4" i="2"/>
  <c r="BR4" i="2"/>
  <c r="BB4" i="2"/>
  <c r="E4" i="2"/>
  <c r="IP3" i="2"/>
  <c r="EP3" i="2"/>
  <c r="CB3" i="2"/>
  <c r="BR3" i="2"/>
  <c r="BB3" i="2"/>
  <c r="E3" i="2"/>
  <c r="EP2" i="2"/>
  <c r="CB2" i="2"/>
  <c r="BR2" i="2"/>
  <c r="BB2" i="2"/>
  <c r="E2" i="2"/>
  <c r="IX17" i="2" l="1"/>
  <c r="IY17" i="2" s="1"/>
  <c r="IX29" i="2"/>
  <c r="IY29" i="2" s="1"/>
  <c r="IX11" i="2"/>
  <c r="IY11" i="2" s="1"/>
  <c r="EU14" i="2"/>
  <c r="ET14" i="2"/>
  <c r="ET16" i="2"/>
  <c r="EU16" i="2"/>
  <c r="EU18" i="2"/>
  <c r="ET18" i="2"/>
  <c r="ET38" i="2"/>
  <c r="EU38" i="2"/>
  <c r="ET25" i="2"/>
  <c r="EU25" i="2"/>
  <c r="ET26" i="2"/>
  <c r="EU26" i="2"/>
  <c r="ET27" i="2"/>
  <c r="EU27" i="2"/>
  <c r="ET28" i="2"/>
  <c r="EU28" i="2"/>
  <c r="ET37" i="2"/>
  <c r="EU37" i="2"/>
  <c r="EU19" i="2"/>
  <c r="ET19" i="2"/>
  <c r="ET20" i="2"/>
  <c r="EU20" i="2"/>
  <c r="ET35" i="2"/>
  <c r="EU35" i="2"/>
  <c r="ET39" i="2"/>
  <c r="EU39" i="2"/>
  <c r="ET15" i="2"/>
  <c r="EU15" i="2"/>
  <c r="EU17" i="2"/>
  <c r="ET17" i="2"/>
  <c r="ET34" i="2"/>
  <c r="EU34" i="2"/>
  <c r="EU21" i="2"/>
  <c r="ET21" i="2"/>
  <c r="ET36" i="2"/>
  <c r="EU36" i="2"/>
  <c r="ET40" i="2"/>
  <c r="EU40" i="2"/>
  <c r="IX7" i="2"/>
  <c r="IY7" i="2" s="1"/>
  <c r="IX39" i="2"/>
  <c r="IY39" i="2" s="1"/>
  <c r="IX15" i="2"/>
  <c r="IY15" i="2" s="1"/>
  <c r="IX43" i="2"/>
  <c r="IY43" i="2" s="1"/>
  <c r="IX13" i="2"/>
  <c r="IY13" i="2" s="1"/>
  <c r="IX31" i="2"/>
  <c r="IY31" i="2" s="1"/>
  <c r="IX2" i="2"/>
  <c r="IY2" i="2" s="1"/>
  <c r="IX35" i="2"/>
  <c r="IY35" i="2" s="1"/>
  <c r="IX19" i="2"/>
  <c r="IY19" i="2" s="1"/>
  <c r="IX25" i="2"/>
  <c r="IY25" i="2" s="1"/>
  <c r="IX27" i="2"/>
  <c r="IY27" i="2" s="1"/>
  <c r="IX41" i="2"/>
  <c r="IY41" i="2" s="1"/>
  <c r="IX23" i="2"/>
  <c r="IY23" i="2" s="1"/>
  <c r="IX37" i="2"/>
  <c r="IY37" i="2" s="1"/>
  <c r="IX5" i="2"/>
  <c r="IY5" i="2" s="1"/>
  <c r="IX21" i="2"/>
  <c r="IY21" i="2" s="1"/>
  <c r="IX12" i="2"/>
  <c r="IY12" i="2" s="1"/>
  <c r="IX28" i="2"/>
  <c r="IY28" i="2" s="1"/>
  <c r="IX44" i="2"/>
  <c r="IY44" i="2" s="1"/>
  <c r="IX9" i="2"/>
  <c r="IY9" i="2" s="1"/>
  <c r="IX45" i="2"/>
  <c r="IY45" i="2" s="1"/>
  <c r="IX3" i="2"/>
  <c r="IY3" i="2" s="1"/>
  <c r="IX16" i="2"/>
  <c r="IY16" i="2" s="1"/>
  <c r="IX32" i="2"/>
  <c r="IY32" i="2" s="1"/>
  <c r="IX33" i="2"/>
  <c r="IY33" i="2" s="1"/>
</calcChain>
</file>

<file path=xl/sharedStrings.xml><?xml version="1.0" encoding="utf-8"?>
<sst xmlns="http://schemas.openxmlformats.org/spreadsheetml/2006/main" count="1668" uniqueCount="670">
  <si>
    <t>ID Number</t>
  </si>
  <si>
    <t>Sex</t>
  </si>
  <si>
    <t>Ethnicity</t>
  </si>
  <si>
    <t>Primary Diagnosis</t>
  </si>
  <si>
    <t>Year of Diagnosis</t>
  </si>
  <si>
    <t>Current Treatment</t>
  </si>
  <si>
    <t>CD Age at Diagnosis</t>
  </si>
  <si>
    <t>CD Location</t>
  </si>
  <si>
    <t>CD Behaviour</t>
  </si>
  <si>
    <t>UC Disease Extent</t>
  </si>
  <si>
    <t>UC Disease Severity</t>
  </si>
  <si>
    <t>Extraluminal Features</t>
  </si>
  <si>
    <t>Previous Surgery</t>
  </si>
  <si>
    <t>Date of Surgery</t>
  </si>
  <si>
    <t>Type of Surgery</t>
  </si>
  <si>
    <t>Medical History</t>
  </si>
  <si>
    <t>Other</t>
  </si>
  <si>
    <t>Medication 1</t>
  </si>
  <si>
    <t>Medication 2</t>
  </si>
  <si>
    <t>Medication 3</t>
  </si>
  <si>
    <t>Medication 4</t>
  </si>
  <si>
    <t>Medication 5</t>
  </si>
  <si>
    <t>Allergies</t>
  </si>
  <si>
    <t>Diet</t>
  </si>
  <si>
    <t>Smoking</t>
  </si>
  <si>
    <t>Alcohol</t>
  </si>
  <si>
    <t>UC Partial Mayo</t>
  </si>
  <si>
    <t>UC Mayo Bowel Freq</t>
  </si>
  <si>
    <t>UC Mayo Rectal Bleeding</t>
  </si>
  <si>
    <t>SCCAI</t>
  </si>
  <si>
    <t>SCCAI Bowel Freq Day</t>
  </si>
  <si>
    <t>SCCAI Bowel Freq Night</t>
  </si>
  <si>
    <t>SCCAI Urgency</t>
  </si>
  <si>
    <t>SCCAI Blood in Stool</t>
  </si>
  <si>
    <t>SCCAI General Well Being</t>
  </si>
  <si>
    <t>SCCAI Extracolonic Features</t>
  </si>
  <si>
    <t>HBI Index</t>
  </si>
  <si>
    <t>HBI General Well Being</t>
  </si>
  <si>
    <t>HBI Abdo Pain</t>
  </si>
  <si>
    <t>HBI No Liquid Stools per Day</t>
  </si>
  <si>
    <t>HBI Abdo Mass</t>
  </si>
  <si>
    <t>HBI Complications</t>
  </si>
  <si>
    <t>Type of Fe</t>
  </si>
  <si>
    <t>Dose of Fe</t>
  </si>
  <si>
    <t>Date of Fe Administration</t>
  </si>
  <si>
    <t>Previous Fe Infusions</t>
  </si>
  <si>
    <t>Previous Reaction to Fe Infusion</t>
  </si>
  <si>
    <t>Immediate Adverse Effects</t>
  </si>
  <si>
    <t>Day2Adverse Events</t>
  </si>
  <si>
    <t>Day4Adverse Events</t>
  </si>
  <si>
    <t>Day7Advese Events</t>
  </si>
  <si>
    <t>Day14Adverse Events</t>
  </si>
  <si>
    <t>Day28Adverse Events</t>
  </si>
  <si>
    <t>Weight</t>
  </si>
  <si>
    <t>Examination Findings</t>
  </si>
  <si>
    <t>Height</t>
  </si>
  <si>
    <t>BMI</t>
  </si>
  <si>
    <t>Heart Rate</t>
  </si>
  <si>
    <t>Blood Pressure</t>
  </si>
  <si>
    <t>Temperature</t>
  </si>
  <si>
    <t>Day0Hb</t>
  </si>
  <si>
    <t>Day28Hb</t>
  </si>
  <si>
    <t>Day0WCC</t>
  </si>
  <si>
    <t>Day28WCC</t>
  </si>
  <si>
    <t>Day0Platelets</t>
  </si>
  <si>
    <t>Day28Plts</t>
  </si>
  <si>
    <t>Day0MCV</t>
  </si>
  <si>
    <t>Day28MCV</t>
  </si>
  <si>
    <t>Day0Neutrophils</t>
  </si>
  <si>
    <t>Day28Neutrophils</t>
  </si>
  <si>
    <t>Day0Lymphocytes</t>
  </si>
  <si>
    <t>Day28Lymphocytes</t>
  </si>
  <si>
    <t>Day0Na</t>
  </si>
  <si>
    <t>Day2Na</t>
  </si>
  <si>
    <t>Day4Na</t>
  </si>
  <si>
    <t>Day7Na</t>
  </si>
  <si>
    <t>Day14Na</t>
  </si>
  <si>
    <t>Day28Na</t>
  </si>
  <si>
    <t>Day0K</t>
  </si>
  <si>
    <t>Day2K</t>
  </si>
  <si>
    <t>Day4K</t>
  </si>
  <si>
    <t>Day7K</t>
  </si>
  <si>
    <t>Day14K</t>
  </si>
  <si>
    <t>Day28K</t>
  </si>
  <si>
    <t>Day0Cl</t>
  </si>
  <si>
    <t>Day2Cl</t>
  </si>
  <si>
    <t>Day4Cl</t>
  </si>
  <si>
    <t>Day7Cl</t>
  </si>
  <si>
    <t>Day14Cl</t>
  </si>
  <si>
    <t>Day28Cl</t>
  </si>
  <si>
    <t>Day0HCO3</t>
  </si>
  <si>
    <t>Day2HCO3</t>
  </si>
  <si>
    <t>Day4HCO3</t>
  </si>
  <si>
    <t>Day7HCO3</t>
  </si>
  <si>
    <t>Day14HCO3</t>
  </si>
  <si>
    <t>Day28HCO3</t>
  </si>
  <si>
    <t>Day0Cr</t>
  </si>
  <si>
    <t>Day2Cr</t>
  </si>
  <si>
    <t>Day4Cr</t>
  </si>
  <si>
    <t>Day7Cr</t>
  </si>
  <si>
    <t>Day14Cr</t>
  </si>
  <si>
    <t>Day28Cr</t>
  </si>
  <si>
    <t>Day0eGFR</t>
  </si>
  <si>
    <t>Day2eGFR</t>
  </si>
  <si>
    <t>Day4eGFR</t>
  </si>
  <si>
    <t>Day7eGFR</t>
  </si>
  <si>
    <t>Day14eGFR</t>
  </si>
  <si>
    <t>Day28eGFR</t>
  </si>
  <si>
    <t>Day0Calcium</t>
  </si>
  <si>
    <t>Day2Calcium</t>
  </si>
  <si>
    <t>Day4Calcium</t>
  </si>
  <si>
    <t>Day7Calcium</t>
  </si>
  <si>
    <t>Day14Calcium</t>
  </si>
  <si>
    <t>Day28Calcium</t>
  </si>
  <si>
    <t>Day0Magnesium</t>
  </si>
  <si>
    <t>Day2Magnesium</t>
  </si>
  <si>
    <t>Day4Magnesium</t>
  </si>
  <si>
    <t>Day7Magnesium</t>
  </si>
  <si>
    <t>Day14Magnesium</t>
  </si>
  <si>
    <t>Day28Magnesium</t>
  </si>
  <si>
    <t>Day0Phosphate</t>
  </si>
  <si>
    <t>Day2Phosphate</t>
  </si>
  <si>
    <t>Day4Phosphate</t>
  </si>
  <si>
    <t>Day7Phosphate</t>
  </si>
  <si>
    <t>Day14Phosphate</t>
  </si>
  <si>
    <t>Day28Phosphate</t>
  </si>
  <si>
    <t>Day0PTH</t>
  </si>
  <si>
    <t>Day025OHVitD</t>
  </si>
  <si>
    <t>Day0125OHVitD</t>
  </si>
  <si>
    <t>Day0DBP</t>
  </si>
  <si>
    <t>Day2DBP</t>
  </si>
  <si>
    <t>Day7DBP</t>
  </si>
  <si>
    <t>Day28DBP</t>
  </si>
  <si>
    <t>Day0iFGF23</t>
  </si>
  <si>
    <t>Day2iFGF23</t>
  </si>
  <si>
    <t>Day7iFGF23</t>
  </si>
  <si>
    <t>Day28iFGF23</t>
  </si>
  <si>
    <t>Day0cFGF23</t>
  </si>
  <si>
    <t>Day2cFGF23</t>
  </si>
  <si>
    <t>Day7cFGF23</t>
  </si>
  <si>
    <t>Day28cFGF23</t>
  </si>
  <si>
    <t>Day2urinephosphate</t>
  </si>
  <si>
    <t>Day7UrinePhosphate</t>
  </si>
  <si>
    <t>Day28UrinePhosphate</t>
  </si>
  <si>
    <t>Day0SerumFe</t>
  </si>
  <si>
    <t>Day0Ferritin</t>
  </si>
  <si>
    <t>Day0IBC</t>
  </si>
  <si>
    <t>Day0Transferrinsat</t>
  </si>
  <si>
    <t>Day0CRP</t>
  </si>
  <si>
    <t>Day2CRP</t>
  </si>
  <si>
    <t>Day7CRP</t>
  </si>
  <si>
    <t>Day14CRP</t>
  </si>
  <si>
    <t>Day28CRP</t>
  </si>
  <si>
    <t>Day0faecalcalpro</t>
  </si>
  <si>
    <t>Day0Albumin</t>
  </si>
  <si>
    <t>Day2Albumin</t>
  </si>
  <si>
    <t>Day4Albumin</t>
  </si>
  <si>
    <t>Day7Albumin</t>
  </si>
  <si>
    <t>Day14Albumin</t>
  </si>
  <si>
    <t>Day28Albumin</t>
  </si>
  <si>
    <t>Day0AST</t>
  </si>
  <si>
    <t>Day2AST</t>
  </si>
  <si>
    <t>Day4AST</t>
  </si>
  <si>
    <t>Day7AST</t>
  </si>
  <si>
    <t>Day14AST</t>
  </si>
  <si>
    <t>Day28AST</t>
  </si>
  <si>
    <t>Day0ALT</t>
  </si>
  <si>
    <t>Day2ALT</t>
  </si>
  <si>
    <t>Day4ALT</t>
  </si>
  <si>
    <t>Day7ALT</t>
  </si>
  <si>
    <t>Day14ALT</t>
  </si>
  <si>
    <t>Day28ALT</t>
  </si>
  <si>
    <t>Day0GGT</t>
  </si>
  <si>
    <t>Day2GGT</t>
  </si>
  <si>
    <t>Day4GGT</t>
  </si>
  <si>
    <t>Day7GGT</t>
  </si>
  <si>
    <t>Day14GGT</t>
  </si>
  <si>
    <t>Day28GGT</t>
  </si>
  <si>
    <t>Day0ALP</t>
  </si>
  <si>
    <t>Day2ALP</t>
  </si>
  <si>
    <t>Day4ALP</t>
  </si>
  <si>
    <t>Day7ALP</t>
  </si>
  <si>
    <t>Day14ALP</t>
  </si>
  <si>
    <t>Day28ALP</t>
  </si>
  <si>
    <t>Day0Bili</t>
  </si>
  <si>
    <t>Day2Bili</t>
  </si>
  <si>
    <t>Day4Bili</t>
  </si>
  <si>
    <t>Day7Bili</t>
  </si>
  <si>
    <t>Day14Bili</t>
  </si>
  <si>
    <t>Day28Bili</t>
  </si>
  <si>
    <t>Day2CDAI</t>
  </si>
  <si>
    <t>Day4CDAI</t>
  </si>
  <si>
    <t>Day7CDAI</t>
  </si>
  <si>
    <t>Day14CDAI</t>
  </si>
  <si>
    <t>Day28CDAI</t>
  </si>
  <si>
    <t>Day2HBI</t>
  </si>
  <si>
    <t>Day4HBI</t>
  </si>
  <si>
    <t>Day7HBI</t>
  </si>
  <si>
    <t>Day14HBI</t>
  </si>
  <si>
    <t>Day28HBI</t>
  </si>
  <si>
    <t>Day2Partial Mayo</t>
  </si>
  <si>
    <t>Day4PartialMayo</t>
  </si>
  <si>
    <t>Day7PartialMayo</t>
  </si>
  <si>
    <t>Day14PartialMayo</t>
  </si>
  <si>
    <t>Day28PartialMayo</t>
  </si>
  <si>
    <t>Day2 SCCAI</t>
  </si>
  <si>
    <t>Day4SCCAI</t>
  </si>
  <si>
    <t>Day7SCCAI</t>
  </si>
  <si>
    <t>Day14SCCAI</t>
  </si>
  <si>
    <t>Day28SCCAI</t>
  </si>
  <si>
    <t>Day0urinephosphate</t>
  </si>
  <si>
    <t>Day4CRP</t>
  </si>
  <si>
    <t>Day0CDAI</t>
  </si>
  <si>
    <t>Day024urinephosphate</t>
  </si>
  <si>
    <t>Day724urinephosphate</t>
  </si>
  <si>
    <t>Day2824urinephosphate</t>
  </si>
  <si>
    <t>Day224urinephosphate</t>
  </si>
  <si>
    <t>Female</t>
  </si>
  <si>
    <t>Indian</t>
  </si>
  <si>
    <t>Control</t>
  </si>
  <si>
    <t>yes</t>
  </si>
  <si>
    <t>appendicectomy</t>
  </si>
  <si>
    <t>Menorrhagia</t>
  </si>
  <si>
    <t>Back pain, shoulder pain, appendicectomy, ganglion removal, IBS</t>
  </si>
  <si>
    <t>NKDA</t>
  </si>
  <si>
    <t>No restrictions</t>
  </si>
  <si>
    <t>Never smoker</t>
  </si>
  <si>
    <t>&lt;10 std drinks per week</t>
  </si>
  <si>
    <t>Carboxymaltose</t>
  </si>
  <si>
    <t>1g</t>
  </si>
  <si>
    <t>no</t>
  </si>
  <si>
    <t>headache
arthralgia</t>
  </si>
  <si>
    <t>headache 8/10, back pain 8/10, shoulder pain, 8/10 myalgia 6/10</t>
  </si>
  <si>
    <t>Back pain, 10/10 shoulder pain 10/10, myalgia 8/10, headache 3/10</t>
  </si>
  <si>
    <t>Ongoing back pain 3/10, myalgias 3/10concurrent URTI</t>
  </si>
  <si>
    <t>myalgias backpain improving 3/10, prescribed vitamin D</t>
  </si>
  <si>
    <t>arthralgia 3/10</t>
  </si>
  <si>
    <t>normal</t>
  </si>
  <si>
    <t>58</t>
  </si>
  <si>
    <t>&gt;90</t>
  </si>
  <si>
    <t>Australian</t>
  </si>
  <si>
    <t>Other Cancer
Recurrent Fe Deficiency Unspecified</t>
  </si>
  <si>
    <t>Hypothyroidism, Depression, Uterine and ovarian cancer, malaria, ex ETOH abuse</t>
  </si>
  <si>
    <t>thyroxine 50mcg daily</t>
  </si>
  <si>
    <t>venlafaxine 375mg daily</t>
  </si>
  <si>
    <t>cholecalciferol 10000 units daily</t>
  </si>
  <si>
    <t>sodium valproate 1g nocte</t>
  </si>
  <si>
    <t>No Alcohol</t>
  </si>
  <si>
    <t>ferric carboxymaltose</t>
  </si>
  <si>
    <t>1 gram</t>
  </si>
  <si>
    <t>lethargy</t>
  </si>
  <si>
    <t>nil</t>
  </si>
  <si>
    <t>53</t>
  </si>
  <si>
    <t>Male</t>
  </si>
  <si>
    <t>Greek</t>
  </si>
  <si>
    <t>Crohns Disease</t>
  </si>
  <si>
    <t>Methotrexate
Prednisolone
Biologic</t>
  </si>
  <si>
    <t>&gt;40</t>
  </si>
  <si>
    <t>Ileal</t>
  </si>
  <si>
    <t>Stricturing</t>
  </si>
  <si>
    <t>Other Cancer
Cardiovascular disease
Dyslipidaemia
CKD 4
Secondary hyperparathyroidism</t>
  </si>
  <si>
    <t>Aortic regurgitation, ischaemic heart disease, depression, bladder cancer, recurrent UTI, gallstones, pancreatitis, dyslipidaemia, appendicectomy</t>
  </si>
  <si>
    <t>methotrexate 10mg weekly</t>
  </si>
  <si>
    <t>budesonide 3mg daily</t>
  </si>
  <si>
    <t>frusemide 80mg daily</t>
  </si>
  <si>
    <t>apixaban 2.5mg BD</t>
  </si>
  <si>
    <t>vedolizumab</t>
  </si>
  <si>
    <t>Ex smoker</t>
  </si>
  <si>
    <t>Ferric Carboxymaltose</t>
  </si>
  <si>
    <t>Gout</t>
  </si>
  <si>
    <t>138</t>
  </si>
  <si>
    <t>39</t>
  </si>
  <si>
    <t>Polish</t>
  </si>
  <si>
    <t>Other Cancer</t>
  </si>
  <si>
    <t>endometriosis, ovarian cysts, ovarian cancer, hypothyroidism</t>
  </si>
  <si>
    <t>Venlafaxine 75mg daily</t>
  </si>
  <si>
    <t>Thyroxine 100mcg daily</t>
  </si>
  <si>
    <t>lethargy and headache, 2/10</t>
  </si>
  <si>
    <t xml:space="preserve">nil </t>
  </si>
  <si>
    <t>57</t>
  </si>
  <si>
    <t>Recurrent Fe Deficiency Unspecified</t>
  </si>
  <si>
    <t>Anxiety</t>
  </si>
  <si>
    <t xml:space="preserve">Escitalopram </t>
  </si>
  <si>
    <t>passionfruit, bisolvon, cats</t>
  </si>
  <si>
    <t>Current smoker</t>
  </si>
  <si>
    <t>Small joint arthropathy of L hand (PIP)</t>
  </si>
  <si>
    <t>71</t>
  </si>
  <si>
    <t>Ulcerative Colitis</t>
  </si>
  <si>
    <t>Methotrexate
5-ASA
Biologic</t>
  </si>
  <si>
    <t>Left-sided Colitis</t>
  </si>
  <si>
    <t>Severe</t>
  </si>
  <si>
    <t>Recurrent clostridium difficile infections (FMTx2)</t>
  </si>
  <si>
    <t>Mezavant 4.8g daily</t>
  </si>
  <si>
    <t>Salofalk enemas daily</t>
  </si>
  <si>
    <t>Budenafalk enemas daily</t>
  </si>
  <si>
    <t>Infliximab</t>
  </si>
  <si>
    <t xml:space="preserve">Citalopram </t>
  </si>
  <si>
    <t>5 or more stools more than normal</t>
  </si>
  <si>
    <t>Streaks of blood &lt;50% the time</t>
  </si>
  <si>
    <t>4 - 6</t>
  </si>
  <si>
    <t>0</t>
  </si>
  <si>
    <t>Hurry</t>
  </si>
  <si>
    <t>Occasionally Frank &lt;50%</t>
  </si>
  <si>
    <t>Slightly beloPoorw par</t>
  </si>
  <si>
    <t>facial rash in last 2 weeks, improved</t>
  </si>
  <si>
    <t>85</t>
  </si>
  <si>
    <t>Sri Lankan</t>
  </si>
  <si>
    <t>penicillin</t>
  </si>
  <si>
    <t>Ferric carboxymaltose</t>
  </si>
  <si>
    <t>NA</t>
  </si>
  <si>
    <t>Indian and Caucasian</t>
  </si>
  <si>
    <t>chest pain</t>
  </si>
  <si>
    <t>R knee pain</t>
  </si>
  <si>
    <t>R knee pain worst day 3</t>
  </si>
  <si>
    <t>R knee pain improving</t>
  </si>
  <si>
    <t>PR bleeding and light headedness</t>
  </si>
  <si>
    <t>100</t>
  </si>
  <si>
    <t xml:space="preserve">Australian </t>
  </si>
  <si>
    <t>IBS
Menorrhagia</t>
  </si>
  <si>
    <t xml:space="preserve">IBS, migraines, menorrhagia, hypothyroidism </t>
  </si>
  <si>
    <t>amitriptyline 50mg nocte</t>
  </si>
  <si>
    <t xml:space="preserve">thyroxine 50mcg daily </t>
  </si>
  <si>
    <t>mushroom, lavendar</t>
  </si>
  <si>
    <t xml:space="preserve">1 gram </t>
  </si>
  <si>
    <t>arthralgia and myalgias 5/10 , lethargy</t>
  </si>
  <si>
    <t>arthralgias and myalgias, lethargy</t>
  </si>
  <si>
    <t>arthralgias, myalgias lethargy, phosphate supps started</t>
  </si>
  <si>
    <t>weakness and myalgia in legs, lethargy improving</t>
  </si>
  <si>
    <t>weakness in legs</t>
  </si>
  <si>
    <t>90</t>
  </si>
  <si>
    <t>65</t>
  </si>
  <si>
    <t>5-ASA</t>
  </si>
  <si>
    <t>17-40</t>
  </si>
  <si>
    <t>Colonic</t>
  </si>
  <si>
    <t>Non-stricturing, non-penetrating</t>
  </si>
  <si>
    <t>caesarians x2</t>
  </si>
  <si>
    <t>R knee ligament injury</t>
  </si>
  <si>
    <t>pentasa 2.4 grams nocte</t>
  </si>
  <si>
    <t>dysgeusia</t>
  </si>
  <si>
    <t>78</t>
  </si>
  <si>
    <t>83</t>
  </si>
  <si>
    <t>Chinese</t>
  </si>
  <si>
    <t>Graves Disease, thyroidectomy, eczema, hayfever</t>
  </si>
  <si>
    <t>fe supplements</t>
  </si>
  <si>
    <t>local infusion site reaction</t>
  </si>
  <si>
    <t>Dizziness</t>
  </si>
  <si>
    <t>52</t>
  </si>
  <si>
    <t>Vegetarian</t>
  </si>
  <si>
    <t>Caucasian</t>
  </si>
  <si>
    <t>Obesity
Cardiovascular disease
Hypertension
Dyslipidaemia
T2DM</t>
  </si>
  <si>
    <t xml:space="preserve">obesity, sleeve gastrectomy, T2DM, aortic valve disease, atrial fibrillation, depression, hypertension </t>
  </si>
  <si>
    <t>lantus</t>
  </si>
  <si>
    <t>apixaban</t>
  </si>
  <si>
    <t xml:space="preserve">rosuvastatin </t>
  </si>
  <si>
    <t>oxazepam</t>
  </si>
  <si>
    <t>pregabalin, pericyazine, duloxetine, bisoprolol, sitagliptin/metformin</t>
  </si>
  <si>
    <t>74</t>
  </si>
  <si>
    <t>Other Cancer
T2DM</t>
  </si>
  <si>
    <t>prostate cancer, atrial fibrillation, hypertension, NASH cirrhosis, insulin resistance, radiation proctitis, lap cholecystectomy</t>
  </si>
  <si>
    <t>seretide</t>
  </si>
  <si>
    <t>olmesartan/amlodipine</t>
  </si>
  <si>
    <t>rivaroxaban</t>
  </si>
  <si>
    <t xml:space="preserve">pregabalin </t>
  </si>
  <si>
    <t xml:space="preserve">PR bleeding </t>
  </si>
  <si>
    <t>dyspnoea</t>
  </si>
  <si>
    <t xml:space="preserve">PR bleeding dyspnoea </t>
  </si>
  <si>
    <t>76</t>
  </si>
  <si>
    <t>Prednisolone</t>
  </si>
  <si>
    <t xml:space="preserve">Budenafalk 9mg </t>
  </si>
  <si>
    <t>Lactose Free</t>
  </si>
  <si>
    <t>nausea vomiting fevers myalgia</t>
  </si>
  <si>
    <t>nausea, vomiting, myalgia, weakness, chills, chest pain 9/10</t>
  </si>
  <si>
    <t>chest pain, myalgia, nausea, lethargy, weakness</t>
  </si>
  <si>
    <t>myalgia, weakness</t>
  </si>
  <si>
    <t>49</t>
  </si>
  <si>
    <t>German</t>
  </si>
  <si>
    <t>Hiatus hernia, menorrhagia, cholecystectomy, appendicectomy, caesarian</t>
  </si>
  <si>
    <t>Elevit</t>
  </si>
  <si>
    <t>Ferrograd</t>
  </si>
  <si>
    <t xml:space="preserve">Multivitamin </t>
  </si>
  <si>
    <t xml:space="preserve">amoxicillin </t>
  </si>
  <si>
    <t>Obesity
Dyslipidaemia
T2DM</t>
  </si>
  <si>
    <t>HBV infection (immune controlled phase), NAFLD, Fe deficiency, T2DM, obesity, hyperlipidaemia</t>
  </si>
  <si>
    <t>Olmesartan 40mg daily</t>
  </si>
  <si>
    <t>Amlodipine 5mg daily</t>
  </si>
  <si>
    <t>abdominal pain for 30 minutes</t>
  </si>
  <si>
    <t>mild abdominal pain</t>
  </si>
  <si>
    <t>British</t>
  </si>
  <si>
    <t>Bowel polyps</t>
  </si>
  <si>
    <t xml:space="preserve">Rheumatoid arthritis, hiatus hernia with 2x hiatus hernia repairs, colonic polyps </t>
  </si>
  <si>
    <t>methotrexate 30mg weekly</t>
  </si>
  <si>
    <t>folic acid 5mg every day apart from</t>
  </si>
  <si>
    <t>pantoprazole</t>
  </si>
  <si>
    <t>Avapro/HCT</t>
  </si>
  <si>
    <t>B12 Tablets</t>
  </si>
  <si>
    <t>arrythmias</t>
  </si>
  <si>
    <t>81</t>
  </si>
  <si>
    <t>82</t>
  </si>
  <si>
    <t>Bowel cancer
Hypertension</t>
  </si>
  <si>
    <t>ischaeic heart disease, Asthma, GORD, Hypertension</t>
  </si>
  <si>
    <t>aspirin 100mg daily</t>
  </si>
  <si>
    <t>perindopril 2.5mg daily</t>
  </si>
  <si>
    <t>atorvastatin 40mg daily</t>
  </si>
  <si>
    <t>79</t>
  </si>
  <si>
    <t>2</t>
  </si>
  <si>
    <t>Moderate</t>
  </si>
  <si>
    <t>caesarian section, lap cholecystectomy</t>
  </si>
  <si>
    <t xml:space="preserve">caesarian section, lap cholecystectomy </t>
  </si>
  <si>
    <t>prednisolone</t>
  </si>
  <si>
    <t xml:space="preserve">Mezavant 4.8g daily </t>
  </si>
  <si>
    <t>benzodiazepines, latex</t>
  </si>
  <si>
    <t>1-2 more stools than normal</t>
  </si>
  <si>
    <t>0 - 3</t>
  </si>
  <si>
    <t>Trace</t>
  </si>
  <si>
    <t>Slightly below par</t>
  </si>
  <si>
    <t>European</t>
  </si>
  <si>
    <t>duodenal tumour, post ampullectomy, chronic epigastric pain</t>
  </si>
  <si>
    <t>headache</t>
  </si>
  <si>
    <t>nausea abdominal pain</t>
  </si>
  <si>
    <t>59</t>
  </si>
  <si>
    <t>89</t>
  </si>
  <si>
    <t>Thiopurine
5-ASA
Biologic
Prednisolone</t>
  </si>
  <si>
    <t>Extensive Colitis</t>
  </si>
  <si>
    <t>laparascopic cholecystectomy</t>
  </si>
  <si>
    <t>Obesity</t>
  </si>
  <si>
    <t>Gallstone pancreatitis</t>
  </si>
  <si>
    <t>salofalk supps</t>
  </si>
  <si>
    <t>pentasa granules</t>
  </si>
  <si>
    <t>azathioprine 50mg daily</t>
  </si>
  <si>
    <t>infliximab</t>
  </si>
  <si>
    <t>None</t>
  </si>
  <si>
    <t>abdominal pain 8/10</t>
  </si>
  <si>
    <t>abdominal pain</t>
  </si>
  <si>
    <t>no adverse SE, feeling ok</t>
  </si>
  <si>
    <t>Hypertension</t>
  </si>
  <si>
    <t>Myelofibrosis, aortic stenosis</t>
  </si>
  <si>
    <t>ruxolitonib</t>
  </si>
  <si>
    <t>glucosamine</t>
  </si>
  <si>
    <t>perinodopril and indapamide</t>
  </si>
  <si>
    <t>97</t>
  </si>
  <si>
    <t>21</t>
  </si>
  <si>
    <t>Asthma</t>
  </si>
  <si>
    <t xml:space="preserve">ventolin </t>
  </si>
  <si>
    <t>levlen</t>
  </si>
  <si>
    <t>nausea diarrhoea weakness feeling faint, started phosphate tablets</t>
  </si>
  <si>
    <t>nausea, cont phosphate</t>
  </si>
  <si>
    <t>lethargy, continue phosphate</t>
  </si>
  <si>
    <t>ongoing lethargy, continued phosphate supplements for 2 weeks post cessation of trial</t>
  </si>
  <si>
    <t>75</t>
  </si>
  <si>
    <t>Familial Spastic Paraplegia</t>
  </si>
  <si>
    <t>Baclofen</t>
  </si>
  <si>
    <t>Methotrexate
Biologic</t>
  </si>
  <si>
    <t>Needle-phobia, Anxiety, Psychogenic seizures</t>
  </si>
  <si>
    <t>methotrexate 15mg po weekly</t>
  </si>
  <si>
    <t>folic acid</t>
  </si>
  <si>
    <t>vitamin D</t>
  </si>
  <si>
    <t>B12 supplements</t>
  </si>
  <si>
    <t xml:space="preserve">abdominal pain </t>
  </si>
  <si>
    <t>sore throat, myalgias 2/10</t>
  </si>
  <si>
    <t xml:space="preserve">none, feeling well, good energy </t>
  </si>
  <si>
    <t xml:space="preserve">nil, feeling well </t>
  </si>
  <si>
    <t>no abdo mass</t>
  </si>
  <si>
    <t>77</t>
  </si>
  <si>
    <t>Italian</t>
  </si>
  <si>
    <t>Total elbow replacememnt, laparascopic cholecystectomy, pancreatitis</t>
  </si>
  <si>
    <t>lyrica 25mg mane 75mg nocte</t>
  </si>
  <si>
    <t>apirin 100mg daily</t>
  </si>
  <si>
    <t>tapentadol SR 50mg nocte</t>
  </si>
  <si>
    <t>karvea 300mg daily</t>
  </si>
  <si>
    <t>losec 20mg BD</t>
  </si>
  <si>
    <t xml:space="preserve">normal </t>
  </si>
  <si>
    <t>61</t>
  </si>
  <si>
    <t>Fe tablets</t>
  </si>
  <si>
    <t xml:space="preserve">improved energy levels, but phosphate was 0.31 so supplemented for 2 weeks </t>
  </si>
  <si>
    <t>47</t>
  </si>
  <si>
    <t>Persian</t>
  </si>
  <si>
    <t xml:space="preserve">Depression, dysphagia for investigation </t>
  </si>
  <si>
    <t>lethargy, knee arthralgia 4/10</t>
  </si>
  <si>
    <t>tired, foot pain, knee arthralgia 2/10</t>
  </si>
  <si>
    <t>R arm pain 4/10, knee arhtlagia 3/10</t>
  </si>
  <si>
    <t>101</t>
  </si>
  <si>
    <t>Singalese</t>
  </si>
  <si>
    <t>Thiopurine
Prednisolone</t>
  </si>
  <si>
    <t xml:space="preserve"> meslalazine 2.4grams daily</t>
  </si>
  <si>
    <t>predsol suppositories</t>
  </si>
  <si>
    <t>Obvioius blood in stool most of the time</t>
  </si>
  <si>
    <t xml:space="preserve">7 - 9 </t>
  </si>
  <si>
    <t>1 - 3</t>
  </si>
  <si>
    <t>Usually Frank &gt;50%</t>
  </si>
  <si>
    <t>Poor</t>
  </si>
  <si>
    <t>hip tenderness 2/10, upper leg myalgia</t>
  </si>
  <si>
    <t>no masses felt</t>
  </si>
  <si>
    <t>110</t>
  </si>
  <si>
    <t>80</t>
  </si>
  <si>
    <t>Thiopurine
Biologic
5-ASA
Prednisolone</t>
  </si>
  <si>
    <t>mezavant 4.8grams daily</t>
  </si>
  <si>
    <t>budenofalk and 5ASA enema</t>
  </si>
  <si>
    <t xml:space="preserve">colitis again </t>
  </si>
  <si>
    <t>62</t>
  </si>
  <si>
    <t>Thiopurine
5-ASA</t>
  </si>
  <si>
    <t>Factor V Leidin and venous thrombosis, PTSD, Diverticulosis</t>
  </si>
  <si>
    <t>Azathioprine 200mg daily</t>
  </si>
  <si>
    <t xml:space="preserve">Salofalk enemas </t>
  </si>
  <si>
    <t>Metoclopramide</t>
  </si>
  <si>
    <t xml:space="preserve">nil abnormal </t>
  </si>
  <si>
    <t>Penetrating/fistulising</t>
  </si>
  <si>
    <t xml:space="preserve">Vitamin D deficiency </t>
  </si>
  <si>
    <t>Azathioprine 100mg daily</t>
  </si>
  <si>
    <t xml:space="preserve">Prednisolone </t>
  </si>
  <si>
    <t xml:space="preserve">ciprofloxacin and metronidazole </t>
  </si>
  <si>
    <t>Arthralgia
Anal Fissure
Erythema Nodosum</t>
  </si>
  <si>
    <t>Thiopurine
Biologic</t>
  </si>
  <si>
    <t>&lt;17</t>
  </si>
  <si>
    <t>Azathiorpine</t>
  </si>
  <si>
    <t>rash</t>
  </si>
  <si>
    <t>weakness, myalgia of legs ++</t>
  </si>
  <si>
    <t>azathioprine 150mg daily</t>
  </si>
  <si>
    <t xml:space="preserve">pentasa 4grams daily </t>
  </si>
  <si>
    <t>1</t>
  </si>
  <si>
    <t>98</t>
  </si>
  <si>
    <t>Biologic</t>
  </si>
  <si>
    <t>T2DM</t>
  </si>
  <si>
    <t>Degenerative Back Pain</t>
  </si>
  <si>
    <t>dapagliflozin/metformin 5/1000 mg BD</t>
  </si>
  <si>
    <t>linagliptin 5mg</t>
  </si>
  <si>
    <t>esomeprazole 20mg</t>
  </si>
  <si>
    <t xml:space="preserve">vedolizumab 8/52 </t>
  </si>
  <si>
    <t>sulphur based drugs</t>
  </si>
  <si>
    <t>backache, myalgia</t>
  </si>
  <si>
    <t>backache and muscle aches</t>
  </si>
  <si>
    <t>flare, diarrhoea</t>
  </si>
  <si>
    <t>Biologic
Thiopurine</t>
  </si>
  <si>
    <t>Ileocolonic</t>
  </si>
  <si>
    <t>ileocolic resection</t>
  </si>
  <si>
    <t>sciatica</t>
  </si>
  <si>
    <t>azathioprine 200mg daily</t>
  </si>
  <si>
    <t>vedolizumab 300mg every 2 months</t>
  </si>
  <si>
    <t xml:space="preserve">prednisolone weaning </t>
  </si>
  <si>
    <t xml:space="preserve">allopurinol 100mg </t>
  </si>
  <si>
    <t>salkofalk enema 4 grams nocte</t>
  </si>
  <si>
    <t>micardis</t>
  </si>
  <si>
    <t>Age</t>
  </si>
  <si>
    <t>Dx</t>
  </si>
  <si>
    <t>IBD (0=no,1=yes)</t>
  </si>
  <si>
    <t>Sex (0,1)</t>
  </si>
  <si>
    <t>Previous Infusions</t>
  </si>
  <si>
    <t>Delta Hb</t>
  </si>
  <si>
    <t>DeltaPO4 Day 0 to 7</t>
  </si>
  <si>
    <t>Delta 24h UrPO4 Day 0 to 7</t>
  </si>
  <si>
    <t>Grade of hypophosphatemia</t>
  </si>
  <si>
    <t>Min phosphate</t>
  </si>
  <si>
    <t>Dose/weight</t>
  </si>
  <si>
    <t>Thiopurine allopurinol,biologic</t>
  </si>
  <si>
    <t>Ileal and peri anal</t>
  </si>
  <si>
    <t>mercaptopurine 50 mg</t>
  </si>
  <si>
    <t>Humira weekly</t>
  </si>
  <si>
    <t>Peri anal disease</t>
  </si>
  <si>
    <t>AF,HTN</t>
  </si>
  <si>
    <t>mezavant 4.8 gm</t>
  </si>
  <si>
    <t>eliquis</t>
  </si>
  <si>
    <t>metoprolol</t>
  </si>
  <si>
    <t xml:space="preserve">pentasa supp </t>
  </si>
  <si>
    <t>no energy</t>
  </si>
  <si>
    <t>Thioprine, 5-ASA</t>
  </si>
  <si>
    <t>Mezavant 4.8 gm</t>
  </si>
  <si>
    <t>Azathioprine 150 mg</t>
  </si>
  <si>
    <t>Serbian</t>
  </si>
  <si>
    <t>Vedolizumab, cholestyramine</t>
  </si>
  <si>
    <t>HTN</t>
  </si>
  <si>
    <t>cholestyramine</t>
  </si>
  <si>
    <t>Vedolizumab 8 weekly</t>
  </si>
  <si>
    <t>Epilepsy, depression</t>
  </si>
  <si>
    <t>epilem</t>
  </si>
  <si>
    <t>efexor</t>
  </si>
  <si>
    <t>codiene</t>
  </si>
  <si>
    <t>Methotrexate, infliximab</t>
  </si>
  <si>
    <t>Subtotal colectomy</t>
  </si>
  <si>
    <t>methotrexate 20 mg</t>
  </si>
  <si>
    <t>Azathioprine</t>
  </si>
  <si>
    <t>Gluten free</t>
  </si>
  <si>
    <t>sulfasalazine</t>
  </si>
  <si>
    <t>HTN, Hypothyroidism, dyslipidemia</t>
  </si>
  <si>
    <t>Sulfasalazine 3 gm</t>
  </si>
  <si>
    <t xml:space="preserve">Thyroxine 100mcg daily </t>
  </si>
  <si>
    <t>telmisartan 80 mg</t>
  </si>
  <si>
    <t>crestor</t>
  </si>
  <si>
    <t>aspirin, celecrex</t>
  </si>
  <si>
    <t>Yes</t>
  </si>
  <si>
    <t>ileal</t>
  </si>
  <si>
    <t>2007 and 2018</t>
  </si>
  <si>
    <t>inflixiamb 8 weekly</t>
  </si>
  <si>
    <t>MEZAVANT 4.8 gm, Methotrexate</t>
  </si>
  <si>
    <t>T2DM, dyslipidemia, HTN</t>
  </si>
  <si>
    <t>Methotrexate 20 mg</t>
  </si>
  <si>
    <t>amlodipine</t>
  </si>
  <si>
    <t>lipidil</t>
  </si>
  <si>
    <t>Alb (nmol/L)</t>
  </si>
  <si>
    <t>DBP (mg/L )</t>
  </si>
  <si>
    <t>DBP (umol/L)</t>
  </si>
  <si>
    <t>DBP (nmol/L)</t>
  </si>
  <si>
    <t>Free DBP Calc a</t>
  </si>
  <si>
    <t>Free DBP Calc (b)</t>
  </si>
  <si>
    <t>Free DBP Calc ©</t>
  </si>
  <si>
    <t>Free vit D (pmol/L)</t>
  </si>
  <si>
    <t>Study ID</t>
  </si>
  <si>
    <t>A01</t>
  </si>
  <si>
    <t>A02</t>
  </si>
  <si>
    <t>A16</t>
  </si>
  <si>
    <t>A03</t>
  </si>
  <si>
    <t>A15</t>
  </si>
  <si>
    <t>A09</t>
  </si>
  <si>
    <t>A14</t>
  </si>
  <si>
    <t>A08</t>
  </si>
  <si>
    <t>A17</t>
  </si>
  <si>
    <t>A07</t>
  </si>
  <si>
    <t>A11</t>
  </si>
  <si>
    <t>A10</t>
  </si>
  <si>
    <t>A18</t>
  </si>
  <si>
    <t>A04</t>
  </si>
  <si>
    <t>A13</t>
  </si>
  <si>
    <t>A12</t>
  </si>
  <si>
    <t>A05</t>
  </si>
  <si>
    <t>A06</t>
  </si>
  <si>
    <t>A19</t>
  </si>
  <si>
    <t>A20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</si>
  <si>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</si>
  <si>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</si>
  <si>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</si>
  <si>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</si>
  <si>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</si>
  <si>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</si>
  <si>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</si>
  <si>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</si>
  <si>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</si>
  <si>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</si>
  <si>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</si>
  <si>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</si>
  <si>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</si>
  <si>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</si>
  <si>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</si>
  <si>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</si>
  <si>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</si>
  <si>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</si>
  <si>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</si>
  <si>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</si>
  <si>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</si>
  <si>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</si>
  <si>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</si>
  <si>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</si>
  <si>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SBP</t>
  </si>
  <si>
    <t>Immediate AE</t>
  </si>
  <si>
    <t>Any delayed AE (1, likely; 2, unlikely)</t>
  </si>
  <si>
    <t>Any delayed AE (1, yes)</t>
  </si>
  <si>
    <t>AE Likely due to IV iron</t>
  </si>
  <si>
    <t>%dropPO4Day 0 to 4</t>
  </si>
  <si>
    <t>%dropPO4Day 0 to 2</t>
  </si>
  <si>
    <t>AE potentially PO4-related</t>
  </si>
  <si>
    <t>Delta iFGF-23 Day 0 to 2</t>
  </si>
  <si>
    <t>Delta iFGF-23 Day 0 to 7</t>
  </si>
  <si>
    <t>Max iFGF-23</t>
  </si>
  <si>
    <t>Delta iFGF-23 max</t>
  </si>
  <si>
    <t>DeltaPO4Max</t>
  </si>
  <si>
    <t>DeltaPO4 raw</t>
  </si>
  <si>
    <t>Log FC</t>
  </si>
  <si>
    <t>Bioavailable VD (nmol/L)</t>
  </si>
  <si>
    <t>Infusions within 12 months</t>
  </si>
  <si>
    <t>Infusions within 24 months</t>
  </si>
  <si>
    <t>CD location</t>
  </si>
  <si>
    <t>3</t>
  </si>
  <si>
    <t>Time to nadir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</si>
</sst>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yy"/>
    <numFmt numFmtId="165" formatCode="0.0000000000"/>
    <numFmt numFmtId="166" formatCode="0.000"/>
  </numFmts>
  <fonts count="3" x14ac:knownFonts="1"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0" xfId="0" applyFont="1" applyFill="1" applyAlignment="1">
      <alignment horizontal="center" vertical="top"/>
    </xf>
    <xf numFmtId="0" fontId="0" fillId="0" borderId="0" xfId="0" applyFill="1"/>
    <xf numFmtId="0" fontId="0" fillId="0" borderId="0" xfId="0" applyFill="1" applyAlignment="1">
      <alignment vertical="top"/>
    </xf>
    <xf numFmtId="164" fontId="0" fillId="0" borderId="0" xfId="0" applyNumberFormat="1" applyFill="1" applyAlignment="1">
      <alignment vertical="top"/>
    </xf>
    <xf numFmtId="2" fontId="0" fillId="0" borderId="0" xfId="0" applyNumberFormat="1" applyFill="1" applyAlignment="1">
      <alignment vertical="top"/>
    </xf>
    <xf numFmtId="49" fontId="0" fillId="0" borderId="0" xfId="0" applyNumberFormat="1" applyFill="1" applyAlignment="1">
      <alignment vertical="top"/>
    </xf>
    <xf numFmtId="1" fontId="0" fillId="0" borderId="0" xfId="0" applyNumberFormat="1" applyFill="1" applyAlignment="1">
      <alignment vertical="top"/>
    </xf>
    <xf numFmtId="49" fontId="0" fillId="0" borderId="0" xfId="0" applyNumberFormat="1" applyFill="1" applyAlignment="1">
      <alignment horizontal="center" vertical="top"/>
    </xf>
    <xf numFmtId="2" fontId="1" fillId="0" borderId="0" xfId="1" applyNumberFormat="1" applyFill="1"/>
    <xf numFmtId="2" fontId="1" fillId="0" borderId="1" xfId="1" applyNumberFormat="1" applyFill="1" applyBorder="1"/>
    <xf numFmtId="2" fontId="0" fillId="0" borderId="0" xfId="0" applyNumberFormat="1" applyFill="1"/>
    <xf numFmtId="165" fontId="0" fillId="0" borderId="0" xfId="0" applyNumberFormat="1" applyFill="1"/>
    <xf numFmtId="166" fontId="0" fillId="0" borderId="0" xfId="0" applyNumberFormat="1" applyFill="1"/>
    <xf numFmtId="14" fontId="0" fillId="0" borderId="0" xfId="0" applyNumberFormat="1" applyFill="1"/>
    <xf numFmtId="17" fontId="0" fillId="0" borderId="0" xfId="0" applyNumberFormat="1" applyFill="1"/>
    <xf numFmtId="0" fontId="1" fillId="0" borderId="0" xfId="1" applyFill="1"/>
    <xf numFmtId="2" fontId="2" fillId="0" borderId="0" xfId="0" applyNumberFormat="1" applyFont="1" applyFill="1" applyAlignment="1">
      <alignment horizontal="center" vertical="top"/>
    </xf>
  </cellXfs>
  <cellStyles count="2">
    <cellStyle name="Normal" xfId="0" builtinId="0"/>
    <cellStyle name="Normal 2" xfId="1" xr:uid="{C9625E70-B867-430B-8670-E3A51AC6FE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363CE-D8DC-4BDD-BD7C-38B81F2F1689}">
  <dimension ref="A1:IY45"/>
  <sheetViews>
    <sheetView tabSelected="1" zoomScaleNormal="100" workbookViewId="0">
      <pane xSplit="2" ySplit="1" topLeftCell="C14" activePane="bottomRight" state="frozen"/>
      <selection pane="topRight" activeCell="D1" sqref="D1"/>
      <selection pane="bottomLeft" activeCell="A2" sqref="A2"/>
      <selection pane="bottomRight" activeCell="A6" sqref="A6"/>
    </sheetView>
  </sheetViews>
  <sheetFormatPr defaultColWidth="21.69921875" defaultRowHeight="13" x14ac:dyDescent="0.3"/>
  <cols>
    <col min="1" max="1" width="21.69921875" style="2"/>
    <col min="2" max="2" width="20.3984375" style="2" customWidth="1"/>
    <col min="3" max="3" width="21.69921875" style="11"/>
    <col min="4" max="163" width="21.69921875" style="2"/>
    <col min="164" max="164" width="25" style="2" customWidth="1"/>
    <col min="165" max="16384" width="21.69921875" style="2"/>
  </cols>
  <sheetData>
    <row r="1" spans="1:259" x14ac:dyDescent="0.3">
      <c r="A1" s="1" t="s">
        <v>0</v>
      </c>
      <c r="B1" s="1" t="s">
        <v>604</v>
      </c>
      <c r="C1" s="17" t="s">
        <v>541</v>
      </c>
      <c r="D1" s="1" t="s">
        <v>1</v>
      </c>
      <c r="E1" s="1" t="s">
        <v>544</v>
      </c>
      <c r="F1" s="1" t="s">
        <v>2</v>
      </c>
      <c r="G1" s="1" t="s">
        <v>3</v>
      </c>
      <c r="H1" s="1" t="s">
        <v>542</v>
      </c>
      <c r="I1" s="1" t="s">
        <v>543</v>
      </c>
      <c r="J1" s="1" t="s">
        <v>4</v>
      </c>
      <c r="K1" s="1" t="s">
        <v>5</v>
      </c>
      <c r="L1" s="1" t="s">
        <v>6</v>
      </c>
      <c r="M1" s="1" t="s">
        <v>7</v>
      </c>
      <c r="N1" s="1" t="s">
        <v>667</v>
      </c>
      <c r="O1" s="1" t="s">
        <v>8</v>
      </c>
      <c r="P1" s="1" t="s">
        <v>9</v>
      </c>
      <c r="Q1" s="1" t="s">
        <v>10</v>
      </c>
      <c r="R1" s="1" t="s">
        <v>11</v>
      </c>
      <c r="S1" s="1" t="s">
        <v>12</v>
      </c>
      <c r="T1" s="1" t="s">
        <v>13</v>
      </c>
      <c r="U1" s="1" t="s">
        <v>14</v>
      </c>
      <c r="V1" s="1" t="s">
        <v>15</v>
      </c>
      <c r="W1" s="1" t="s">
        <v>16</v>
      </c>
      <c r="X1" s="1" t="s">
        <v>17</v>
      </c>
      <c r="Y1" s="1" t="s">
        <v>18</v>
      </c>
      <c r="Z1" s="1" t="s">
        <v>19</v>
      </c>
      <c r="AA1" s="1" t="s">
        <v>20</v>
      </c>
      <c r="AB1" s="1" t="s">
        <v>21</v>
      </c>
      <c r="AC1" s="1" t="s">
        <v>22</v>
      </c>
      <c r="AD1" s="1" t="s">
        <v>23</v>
      </c>
      <c r="AE1" s="1" t="s">
        <v>24</v>
      </c>
      <c r="AF1" s="1" t="s">
        <v>25</v>
      </c>
      <c r="AG1" s="1" t="s">
        <v>26</v>
      </c>
      <c r="AH1" s="1" t="s">
        <v>27</v>
      </c>
      <c r="AI1" s="1" t="s">
        <v>28</v>
      </c>
      <c r="AJ1" s="1" t="s">
        <v>29</v>
      </c>
      <c r="AK1" s="1" t="s">
        <v>30</v>
      </c>
      <c r="AL1" s="1" t="s">
        <v>31</v>
      </c>
      <c r="AM1" s="1" t="s">
        <v>32</v>
      </c>
      <c r="AN1" s="1" t="s">
        <v>33</v>
      </c>
      <c r="AO1" s="1" t="s">
        <v>34</v>
      </c>
      <c r="AP1" s="1" t="s">
        <v>35</v>
      </c>
      <c r="AQ1" s="1" t="s">
        <v>36</v>
      </c>
      <c r="AR1" s="1" t="s">
        <v>37</v>
      </c>
      <c r="AS1" s="1" t="s">
        <v>38</v>
      </c>
      <c r="AT1" s="1" t="s">
        <v>39</v>
      </c>
      <c r="AU1" s="1" t="s">
        <v>40</v>
      </c>
      <c r="AV1" s="1" t="s">
        <v>41</v>
      </c>
      <c r="AW1" s="1" t="s">
        <v>42</v>
      </c>
      <c r="AX1" s="1" t="s">
        <v>43</v>
      </c>
      <c r="AY1" s="1" t="s">
        <v>44</v>
      </c>
      <c r="AZ1" s="1" t="s">
        <v>45</v>
      </c>
      <c r="BA1" s="1" t="s">
        <v>45</v>
      </c>
      <c r="BB1" s="1" t="s">
        <v>545</v>
      </c>
      <c r="BC1" s="1" t="s">
        <v>665</v>
      </c>
      <c r="BD1" s="1" t="s">
        <v>666</v>
      </c>
      <c r="BE1" s="1" t="s">
        <v>46</v>
      </c>
      <c r="BF1" s="1" t="s">
        <v>47</v>
      </c>
      <c r="BG1" s="1" t="s">
        <v>650</v>
      </c>
      <c r="BH1" s="1" t="s">
        <v>48</v>
      </c>
      <c r="BI1" s="1" t="s">
        <v>49</v>
      </c>
      <c r="BJ1" s="1" t="s">
        <v>50</v>
      </c>
      <c r="BK1" s="1" t="s">
        <v>51</v>
      </c>
      <c r="BL1" s="1" t="s">
        <v>52</v>
      </c>
      <c r="BM1" s="1" t="s">
        <v>651</v>
      </c>
      <c r="BN1" s="1" t="s">
        <v>652</v>
      </c>
      <c r="BO1" s="1" t="s">
        <v>653</v>
      </c>
      <c r="BP1" s="1" t="s">
        <v>656</v>
      </c>
      <c r="BQ1" s="1" t="s">
        <v>53</v>
      </c>
      <c r="BR1" s="1" t="s">
        <v>551</v>
      </c>
      <c r="BS1" s="1" t="s">
        <v>54</v>
      </c>
      <c r="BT1" s="1" t="s">
        <v>55</v>
      </c>
      <c r="BU1" s="1" t="s">
        <v>56</v>
      </c>
      <c r="BV1" s="1" t="s">
        <v>57</v>
      </c>
      <c r="BW1" s="1" t="s">
        <v>58</v>
      </c>
      <c r="BX1" s="1" t="s">
        <v>649</v>
      </c>
      <c r="BY1" s="1" t="s">
        <v>59</v>
      </c>
      <c r="BZ1" s="1" t="s">
        <v>60</v>
      </c>
      <c r="CA1" s="1" t="s">
        <v>61</v>
      </c>
      <c r="CB1" s="1" t="s">
        <v>546</v>
      </c>
      <c r="CC1" s="1" t="s">
        <v>62</v>
      </c>
      <c r="CD1" s="1" t="s">
        <v>63</v>
      </c>
      <c r="CE1" s="1" t="s">
        <v>64</v>
      </c>
      <c r="CF1" s="1" t="s">
        <v>65</v>
      </c>
      <c r="CG1" s="1" t="s">
        <v>66</v>
      </c>
      <c r="CH1" s="1" t="s">
        <v>67</v>
      </c>
      <c r="CI1" s="1" t="s">
        <v>68</v>
      </c>
      <c r="CJ1" s="1" t="s">
        <v>69</v>
      </c>
      <c r="CK1" s="1" t="s">
        <v>70</v>
      </c>
      <c r="CL1" s="1" t="s">
        <v>71</v>
      </c>
      <c r="CM1" s="1" t="s">
        <v>72</v>
      </c>
      <c r="CN1" s="1" t="s">
        <v>73</v>
      </c>
      <c r="CO1" s="1" t="s">
        <v>74</v>
      </c>
      <c r="CP1" s="1" t="s">
        <v>75</v>
      </c>
      <c r="CQ1" s="1" t="s">
        <v>76</v>
      </c>
      <c r="CR1" s="1" t="s">
        <v>77</v>
      </c>
      <c r="CS1" s="1" t="s">
        <v>78</v>
      </c>
      <c r="CT1" s="1" t="s">
        <v>79</v>
      </c>
      <c r="CU1" s="1" t="s">
        <v>80</v>
      </c>
      <c r="CV1" s="1" t="s">
        <v>81</v>
      </c>
      <c r="CW1" s="1" t="s">
        <v>82</v>
      </c>
      <c r="CX1" s="1" t="s">
        <v>83</v>
      </c>
      <c r="CY1" s="1" t="s">
        <v>84</v>
      </c>
      <c r="CZ1" s="1" t="s">
        <v>85</v>
      </c>
      <c r="DA1" s="1" t="s">
        <v>86</v>
      </c>
      <c r="DB1" s="1" t="s">
        <v>87</v>
      </c>
      <c r="DC1" s="1" t="s">
        <v>88</v>
      </c>
      <c r="DD1" s="1" t="s">
        <v>89</v>
      </c>
      <c r="DE1" s="1" t="s">
        <v>90</v>
      </c>
      <c r="DF1" s="1" t="s">
        <v>91</v>
      </c>
      <c r="DG1" s="1" t="s">
        <v>92</v>
      </c>
      <c r="DH1" s="1" t="s">
        <v>93</v>
      </c>
      <c r="DI1" s="1" t="s">
        <v>94</v>
      </c>
      <c r="DJ1" s="1" t="s">
        <v>95</v>
      </c>
      <c r="DK1" s="1" t="s">
        <v>96</v>
      </c>
      <c r="DL1" s="1" t="s">
        <v>97</v>
      </c>
      <c r="DM1" s="1" t="s">
        <v>98</v>
      </c>
      <c r="DN1" s="1" t="s">
        <v>99</v>
      </c>
      <c r="DO1" s="1" t="s">
        <v>100</v>
      </c>
      <c r="DP1" s="1" t="s">
        <v>101</v>
      </c>
      <c r="DQ1" s="1" t="s">
        <v>102</v>
      </c>
      <c r="DR1" s="1" t="s">
        <v>103</v>
      </c>
      <c r="DS1" s="1" t="s">
        <v>104</v>
      </c>
      <c r="DT1" s="1" t="s">
        <v>105</v>
      </c>
      <c r="DU1" s="1" t="s">
        <v>106</v>
      </c>
      <c r="DV1" s="1" t="s">
        <v>107</v>
      </c>
      <c r="DW1" s="1" t="s">
        <v>108</v>
      </c>
      <c r="DX1" s="1" t="s">
        <v>109</v>
      </c>
      <c r="DY1" s="1" t="s">
        <v>110</v>
      </c>
      <c r="DZ1" s="1" t="s">
        <v>111</v>
      </c>
      <c r="EA1" s="1" t="s">
        <v>112</v>
      </c>
      <c r="EB1" s="1" t="s">
        <v>113</v>
      </c>
      <c r="EC1" s="1" t="s">
        <v>114</v>
      </c>
      <c r="ED1" s="1" t="s">
        <v>115</v>
      </c>
      <c r="EE1" s="1" t="s">
        <v>116</v>
      </c>
      <c r="EF1" s="1" t="s">
        <v>117</v>
      </c>
      <c r="EG1" s="1" t="s">
        <v>118</v>
      </c>
      <c r="EH1" s="1" t="s">
        <v>119</v>
      </c>
      <c r="EI1" s="1" t="s">
        <v>120</v>
      </c>
      <c r="EJ1" s="1" t="s">
        <v>121</v>
      </c>
      <c r="EK1" s="1" t="s">
        <v>122</v>
      </c>
      <c r="EL1" s="1" t="s">
        <v>123</v>
      </c>
      <c r="EM1" s="1" t="s">
        <v>124</v>
      </c>
      <c r="EN1" s="1" t="s">
        <v>125</v>
      </c>
      <c r="EO1" s="1" t="s">
        <v>669</v>
      </c>
      <c r="EP1" s="1" t="s">
        <v>547</v>
      </c>
      <c r="EQ1" s="1" t="s">
        <v>655</v>
      </c>
      <c r="ER1" s="1" t="s">
        <v>654</v>
      </c>
      <c r="ES1" s="1" t="s">
        <v>550</v>
      </c>
      <c r="ET1" s="1" t="s">
        <v>662</v>
      </c>
      <c r="EU1" s="1" t="s">
        <v>661</v>
      </c>
      <c r="EV1" s="1" t="s">
        <v>549</v>
      </c>
      <c r="EW1" s="1" t="s">
        <v>126</v>
      </c>
      <c r="EX1" s="1" t="s">
        <v>127</v>
      </c>
      <c r="EY1" s="1" t="s">
        <v>128</v>
      </c>
      <c r="EZ1" s="1" t="s">
        <v>129</v>
      </c>
      <c r="FA1" s="1" t="s">
        <v>130</v>
      </c>
      <c r="FB1" s="1" t="s">
        <v>131</v>
      </c>
      <c r="FC1" s="1" t="s">
        <v>132</v>
      </c>
      <c r="FD1" s="1" t="s">
        <v>133</v>
      </c>
      <c r="FE1" s="1" t="s">
        <v>134</v>
      </c>
      <c r="FF1" s="1" t="s">
        <v>135</v>
      </c>
      <c r="FG1" s="1" t="s">
        <v>136</v>
      </c>
      <c r="FH1" s="1" t="s">
        <v>657</v>
      </c>
      <c r="FI1" s="1" t="s">
        <v>658</v>
      </c>
      <c r="FJ1" s="1" t="s">
        <v>659</v>
      </c>
      <c r="FK1" s="1" t="s">
        <v>660</v>
      </c>
      <c r="FL1" s="1" t="s">
        <v>137</v>
      </c>
      <c r="FM1" s="1" t="s">
        <v>138</v>
      </c>
      <c r="FN1" s="1" t="s">
        <v>139</v>
      </c>
      <c r="FO1" s="1" t="s">
        <v>140</v>
      </c>
      <c r="FP1" s="1" t="s">
        <v>141</v>
      </c>
      <c r="FQ1" s="1" t="s">
        <v>142</v>
      </c>
      <c r="FR1" s="1" t="s">
        <v>143</v>
      </c>
      <c r="FS1" s="1"/>
      <c r="FT1" s="1" t="s">
        <v>144</v>
      </c>
      <c r="FU1" s="1" t="s">
        <v>145</v>
      </c>
      <c r="FV1" s="1" t="s">
        <v>146</v>
      </c>
      <c r="FW1" s="1" t="s">
        <v>147</v>
      </c>
      <c r="FX1" s="1" t="s">
        <v>148</v>
      </c>
      <c r="FY1" s="1" t="s">
        <v>149</v>
      </c>
      <c r="FZ1" s="1" t="s">
        <v>150</v>
      </c>
      <c r="GA1" s="1" t="s">
        <v>151</v>
      </c>
      <c r="GB1" s="1" t="s">
        <v>152</v>
      </c>
      <c r="GC1" s="1" t="s">
        <v>153</v>
      </c>
      <c r="GD1" s="1" t="s">
        <v>663</v>
      </c>
      <c r="GE1" s="1" t="s">
        <v>154</v>
      </c>
      <c r="GF1" s="1" t="s">
        <v>155</v>
      </c>
      <c r="GG1" s="1" t="s">
        <v>156</v>
      </c>
      <c r="GH1" s="1" t="s">
        <v>157</v>
      </c>
      <c r="GI1" s="1" t="s">
        <v>158</v>
      </c>
      <c r="GJ1" s="1" t="s">
        <v>159</v>
      </c>
      <c r="GK1" s="1" t="s">
        <v>160</v>
      </c>
      <c r="GL1" s="1" t="s">
        <v>161</v>
      </c>
      <c r="GM1" s="1" t="s">
        <v>162</v>
      </c>
      <c r="GN1" s="1" t="s">
        <v>163</v>
      </c>
      <c r="GO1" s="1" t="s">
        <v>164</v>
      </c>
      <c r="GP1" s="1" t="s">
        <v>165</v>
      </c>
      <c r="GQ1" s="1" t="s">
        <v>166</v>
      </c>
      <c r="GR1" s="1" t="s">
        <v>167</v>
      </c>
      <c r="GS1" s="1" t="s">
        <v>168</v>
      </c>
      <c r="GT1" s="1" t="s">
        <v>169</v>
      </c>
      <c r="GU1" s="1" t="s">
        <v>170</v>
      </c>
      <c r="GV1" s="1" t="s">
        <v>171</v>
      </c>
      <c r="GW1" s="1" t="s">
        <v>172</v>
      </c>
      <c r="GX1" s="1" t="s">
        <v>173</v>
      </c>
      <c r="GY1" s="1" t="s">
        <v>174</v>
      </c>
      <c r="GZ1" s="1" t="s">
        <v>175</v>
      </c>
      <c r="HA1" s="1" t="s">
        <v>176</v>
      </c>
      <c r="HB1" s="1" t="s">
        <v>177</v>
      </c>
      <c r="HC1" s="1" t="s">
        <v>178</v>
      </c>
      <c r="HD1" s="1" t="s">
        <v>179</v>
      </c>
      <c r="HE1" s="1" t="s">
        <v>180</v>
      </c>
      <c r="HF1" s="1" t="s">
        <v>181</v>
      </c>
      <c r="HG1" s="1" t="s">
        <v>182</v>
      </c>
      <c r="HH1" s="1" t="s">
        <v>183</v>
      </c>
      <c r="HI1" s="1" t="s">
        <v>184</v>
      </c>
      <c r="HJ1" s="1" t="s">
        <v>185</v>
      </c>
      <c r="HK1" s="1" t="s">
        <v>186</v>
      </c>
      <c r="HL1" s="1" t="s">
        <v>187</v>
      </c>
      <c r="HM1" s="1" t="s">
        <v>188</v>
      </c>
      <c r="HN1" s="1" t="s">
        <v>189</v>
      </c>
      <c r="HO1" s="1" t="s">
        <v>190</v>
      </c>
      <c r="HP1" s="1" t="s">
        <v>191</v>
      </c>
      <c r="HQ1" s="1" t="s">
        <v>192</v>
      </c>
      <c r="HR1" s="1" t="s">
        <v>193</v>
      </c>
      <c r="HS1" s="1" t="s">
        <v>194</v>
      </c>
      <c r="HT1" s="1" t="s">
        <v>195</v>
      </c>
      <c r="HU1" s="1" t="s">
        <v>196</v>
      </c>
      <c r="HV1" s="1" t="s">
        <v>197</v>
      </c>
      <c r="HW1" s="1" t="s">
        <v>198</v>
      </c>
      <c r="HX1" s="1" t="s">
        <v>199</v>
      </c>
      <c r="HY1" s="1" t="s">
        <v>200</v>
      </c>
      <c r="HZ1" s="1" t="s">
        <v>201</v>
      </c>
      <c r="IA1" s="1" t="s">
        <v>202</v>
      </c>
      <c r="IB1" s="1" t="s">
        <v>203</v>
      </c>
      <c r="IC1" s="1" t="s">
        <v>204</v>
      </c>
      <c r="ID1" s="1" t="s">
        <v>205</v>
      </c>
      <c r="IE1" s="1" t="s">
        <v>206</v>
      </c>
      <c r="IF1" s="1" t="s">
        <v>207</v>
      </c>
      <c r="IG1" s="1" t="s">
        <v>208</v>
      </c>
      <c r="IH1" s="1" t="s">
        <v>209</v>
      </c>
      <c r="II1" s="1" t="s">
        <v>210</v>
      </c>
      <c r="IJ1" s="1" t="s">
        <v>211</v>
      </c>
      <c r="IK1" s="1" t="s">
        <v>212</v>
      </c>
      <c r="IL1" s="1" t="s">
        <v>213</v>
      </c>
      <c r="IM1" s="1" t="s">
        <v>214</v>
      </c>
      <c r="IN1" s="1" t="s">
        <v>215</v>
      </c>
      <c r="IO1" s="1" t="s">
        <v>216</v>
      </c>
      <c r="IP1" s="1" t="s">
        <v>548</v>
      </c>
      <c r="IQ1" s="1" t="s">
        <v>596</v>
      </c>
      <c r="IR1" s="1" t="s">
        <v>597</v>
      </c>
      <c r="IS1" s="1" t="s">
        <v>598</v>
      </c>
      <c r="IT1" s="1" t="s">
        <v>599</v>
      </c>
      <c r="IU1" s="1" t="s">
        <v>600</v>
      </c>
      <c r="IV1" s="1" t="s">
        <v>601</v>
      </c>
      <c r="IW1" s="1" t="s">
        <v>602</v>
      </c>
      <c r="IX1" s="1" t="s">
        <v>603</v>
      </c>
      <c r="IY1" s="1" t="s">
        <v>664</v>
      </c>
    </row>
    <row r="2" spans="1:259" ht="14.5" x14ac:dyDescent="0.35">
      <c r="A2" s="3">
        <v>1</v>
      </c>
      <c r="B2" s="3" t="s">
        <v>605</v>
      </c>
      <c r="C2" s="5">
        <v>36.846575342465755</v>
      </c>
      <c r="D2" s="6" t="s">
        <v>217</v>
      </c>
      <c r="E2" s="7">
        <f t="shared" ref="E2:E45" si="0">IF(D2="Female",0,1)</f>
        <v>0</v>
      </c>
      <c r="F2" s="6" t="s">
        <v>218</v>
      </c>
      <c r="G2" s="6" t="s">
        <v>219</v>
      </c>
      <c r="H2" s="5">
        <v>0</v>
      </c>
      <c r="I2" s="6" t="s">
        <v>300</v>
      </c>
      <c r="S2" s="6" t="s">
        <v>220</v>
      </c>
      <c r="U2" s="6" t="s">
        <v>221</v>
      </c>
      <c r="V2" s="6" t="s">
        <v>222</v>
      </c>
      <c r="W2" s="6" t="s">
        <v>223</v>
      </c>
      <c r="AC2" s="6" t="s">
        <v>224</v>
      </c>
      <c r="AD2" s="6" t="s">
        <v>225</v>
      </c>
      <c r="AE2" s="6" t="s">
        <v>226</v>
      </c>
      <c r="AF2" s="6" t="s">
        <v>227</v>
      </c>
      <c r="AW2" s="6" t="s">
        <v>228</v>
      </c>
      <c r="AX2" s="6" t="s">
        <v>229</v>
      </c>
      <c r="AY2" s="4">
        <v>42859</v>
      </c>
      <c r="AZ2" s="6" t="s">
        <v>220</v>
      </c>
      <c r="BA2" s="6" t="s">
        <v>518</v>
      </c>
      <c r="BB2" s="3">
        <f t="shared" ref="BB2:BB29" si="1">IF(AZ2="yes",1,0)</f>
        <v>1</v>
      </c>
      <c r="BC2" s="3">
        <v>0</v>
      </c>
      <c r="BD2" s="3"/>
      <c r="BE2" s="6" t="s">
        <v>230</v>
      </c>
      <c r="BF2" s="6" t="s">
        <v>231</v>
      </c>
      <c r="BG2" s="6" t="s">
        <v>518</v>
      </c>
      <c r="BH2" s="6" t="s">
        <v>232</v>
      </c>
      <c r="BI2" s="6" t="s">
        <v>233</v>
      </c>
      <c r="BJ2" s="6" t="s">
        <v>234</v>
      </c>
      <c r="BK2" s="6" t="s">
        <v>235</v>
      </c>
      <c r="BL2" s="6" t="s">
        <v>236</v>
      </c>
      <c r="BM2" s="8" t="s">
        <v>518</v>
      </c>
      <c r="BN2" s="8" t="s">
        <v>518</v>
      </c>
      <c r="BO2" s="8" t="s">
        <v>518</v>
      </c>
      <c r="BP2" s="8" t="s">
        <v>518</v>
      </c>
      <c r="BQ2" s="3">
        <v>68</v>
      </c>
      <c r="BR2" s="3">
        <f t="shared" ref="BR2:BR45" si="2">1000/BQ2</f>
        <v>14.705882352941176</v>
      </c>
      <c r="BS2" s="6" t="s">
        <v>237</v>
      </c>
      <c r="BT2" s="3">
        <v>148</v>
      </c>
      <c r="BU2" s="3">
        <v>31</v>
      </c>
      <c r="BV2" s="3">
        <v>78</v>
      </c>
      <c r="BW2" s="3">
        <v>11868</v>
      </c>
      <c r="BX2" s="3">
        <v>118</v>
      </c>
      <c r="BY2" s="3">
        <v>35.9</v>
      </c>
      <c r="BZ2" s="3">
        <v>123</v>
      </c>
      <c r="CA2" s="3">
        <v>127</v>
      </c>
      <c r="CB2" s="3">
        <f t="shared" ref="CB2:CB11" si="3">CA2-BZ2</f>
        <v>4</v>
      </c>
      <c r="CC2" s="3">
        <v>9.1999999999999993</v>
      </c>
      <c r="CD2" s="3">
        <v>8.1999999999999993</v>
      </c>
      <c r="CE2" s="3">
        <v>257</v>
      </c>
      <c r="CF2" s="3">
        <v>213</v>
      </c>
      <c r="CG2" s="3">
        <v>80</v>
      </c>
      <c r="CH2" s="3">
        <v>84</v>
      </c>
      <c r="CI2" s="3">
        <v>5.26</v>
      </c>
      <c r="CJ2" s="3">
        <v>4.5999999999999996</v>
      </c>
      <c r="CK2" s="3">
        <v>3.28</v>
      </c>
      <c r="CL2" s="3">
        <v>2.96</v>
      </c>
      <c r="CM2" s="3">
        <v>139</v>
      </c>
      <c r="CN2" s="3">
        <v>141</v>
      </c>
      <c r="CO2" s="3">
        <v>139</v>
      </c>
      <c r="CP2" s="3">
        <v>140</v>
      </c>
      <c r="CQ2" s="3">
        <v>141</v>
      </c>
      <c r="CR2" s="3">
        <v>140</v>
      </c>
      <c r="CS2" s="3">
        <v>4.3</v>
      </c>
      <c r="CT2" s="3">
        <v>3.8</v>
      </c>
      <c r="CU2" s="3">
        <v>4.7</v>
      </c>
      <c r="CV2" s="3">
        <v>4.2</v>
      </c>
      <c r="CW2" s="3">
        <v>4.2</v>
      </c>
      <c r="CX2" s="3">
        <v>4.0999999999999996</v>
      </c>
      <c r="CY2" s="3">
        <v>102</v>
      </c>
      <c r="CZ2" s="3">
        <v>102</v>
      </c>
      <c r="DA2" s="3">
        <v>103</v>
      </c>
      <c r="DB2" s="3">
        <v>103</v>
      </c>
      <c r="DC2" s="3">
        <v>101</v>
      </c>
      <c r="DD2" s="3">
        <v>100</v>
      </c>
      <c r="DE2" s="3">
        <v>26</v>
      </c>
      <c r="DF2" s="3">
        <v>24</v>
      </c>
      <c r="DG2" s="3">
        <v>24</v>
      </c>
      <c r="DH2" s="3">
        <v>24</v>
      </c>
      <c r="DI2" s="3">
        <v>26</v>
      </c>
      <c r="DJ2" s="3">
        <v>24</v>
      </c>
      <c r="DK2" s="3">
        <v>56</v>
      </c>
      <c r="DL2" s="3">
        <v>57</v>
      </c>
      <c r="DM2" s="6" t="s">
        <v>238</v>
      </c>
      <c r="DN2" s="3">
        <v>58</v>
      </c>
      <c r="DO2" s="3">
        <v>58</v>
      </c>
      <c r="DP2" s="3">
        <v>61</v>
      </c>
      <c r="DQ2" s="3">
        <v>90</v>
      </c>
      <c r="DR2" s="3">
        <v>90</v>
      </c>
      <c r="DS2" s="6" t="s">
        <v>239</v>
      </c>
      <c r="DT2" s="3">
        <v>90</v>
      </c>
      <c r="DU2" s="3">
        <v>90</v>
      </c>
      <c r="DV2" s="3">
        <v>90</v>
      </c>
      <c r="DW2" s="3">
        <v>2.5499999999999998</v>
      </c>
      <c r="DX2" s="3">
        <v>2.38</v>
      </c>
      <c r="DY2" s="3">
        <v>2.36</v>
      </c>
      <c r="DZ2" s="3">
        <v>2.36</v>
      </c>
      <c r="EA2" s="3">
        <v>2.35</v>
      </c>
      <c r="EB2" s="3">
        <v>2.35</v>
      </c>
      <c r="EC2" s="3">
        <v>0.86</v>
      </c>
      <c r="ED2" s="3">
        <v>0.82</v>
      </c>
      <c r="EE2" s="3">
        <v>0.85</v>
      </c>
      <c r="EF2" s="3">
        <v>0.8</v>
      </c>
      <c r="EG2" s="3">
        <v>0.8</v>
      </c>
      <c r="EH2" s="3">
        <v>0.86</v>
      </c>
      <c r="EI2" s="3">
        <v>1.35</v>
      </c>
      <c r="EJ2" s="3">
        <v>1.05</v>
      </c>
      <c r="EK2" s="3">
        <v>0.78</v>
      </c>
      <c r="EL2" s="3">
        <v>0.76</v>
      </c>
      <c r="EM2" s="3">
        <v>0.76</v>
      </c>
      <c r="EN2" s="3">
        <v>1.1000000000000001</v>
      </c>
      <c r="EO2" s="3">
        <v>7</v>
      </c>
      <c r="EP2" s="3">
        <f t="shared" ref="EP2:EP45" si="4">(EI2-EL2)/EI2*100</f>
        <v>43.703703703703702</v>
      </c>
      <c r="EQ2" s="3">
        <f>(EI2-EJ2)/EI2*100</f>
        <v>22.222222222222225</v>
      </c>
      <c r="ER2" s="3">
        <f>(EI2-EK2)/EI2*100</f>
        <v>42.222222222222221</v>
      </c>
      <c r="ES2" s="3">
        <v>0.76</v>
      </c>
      <c r="ET2" s="3">
        <f t="shared" ref="ET2:ET45" si="5">EI2-ES2</f>
        <v>0.59000000000000008</v>
      </c>
      <c r="EU2" s="3">
        <f t="shared" ref="EU2:EU45" si="6">(EI2-ES2)/EI2*100</f>
        <v>43.703703703703702</v>
      </c>
      <c r="EV2" s="3">
        <v>2</v>
      </c>
      <c r="EW2" s="3">
        <v>4</v>
      </c>
      <c r="EX2" s="3">
        <v>24</v>
      </c>
      <c r="EY2" s="3">
        <v>91</v>
      </c>
      <c r="EZ2" s="3">
        <v>353.16</v>
      </c>
      <c r="FA2" s="3">
        <v>279.26</v>
      </c>
      <c r="FB2" s="3">
        <v>189.4</v>
      </c>
      <c r="FC2" s="3">
        <v>345.56</v>
      </c>
      <c r="FD2" s="9">
        <v>24.45454545454546</v>
      </c>
      <c r="FE2" s="9">
        <v>196.7692307692308</v>
      </c>
      <c r="FF2" s="9">
        <v>102.63636363636363</v>
      </c>
      <c r="FG2" s="10">
        <v>92.153846153846175</v>
      </c>
      <c r="FH2" s="9">
        <f t="shared" ref="FH2:FH21" si="7">(FE2-FD2)/FD2*100</f>
        <v>704.63254217901044</v>
      </c>
      <c r="FI2" s="9">
        <f t="shared" ref="FI2:FI21" si="8">(FF2-FD2)/FD2*100</f>
        <v>319.70260223048308</v>
      </c>
      <c r="FJ2" s="9">
        <f>MAX(FE2:FG2)</f>
        <v>196.7692307692308</v>
      </c>
      <c r="FK2" s="9">
        <f>(FJ2-FD2)/FD2*100</f>
        <v>704.63254217901044</v>
      </c>
      <c r="FL2" s="2">
        <v>17.88</v>
      </c>
      <c r="FM2" s="2">
        <v>42.75</v>
      </c>
      <c r="FN2" s="2">
        <v>29.54</v>
      </c>
      <c r="FO2" s="2">
        <v>18.82</v>
      </c>
      <c r="FP2" s="3">
        <v>38</v>
      </c>
      <c r="FQ2" s="3"/>
      <c r="FR2" s="3">
        <v>26</v>
      </c>
      <c r="FS2" s="3"/>
      <c r="FT2" s="3">
        <v>11</v>
      </c>
      <c r="FU2" s="3">
        <v>12</v>
      </c>
      <c r="FV2" s="3">
        <v>3.9</v>
      </c>
      <c r="FW2" s="3">
        <v>13</v>
      </c>
      <c r="FX2" s="3">
        <v>5</v>
      </c>
      <c r="FY2" s="3">
        <v>4</v>
      </c>
      <c r="FZ2" s="3">
        <v>7</v>
      </c>
      <c r="GA2" s="3">
        <v>7</v>
      </c>
      <c r="GB2" s="3">
        <v>3</v>
      </c>
      <c r="GC2" s="3">
        <v>35</v>
      </c>
      <c r="GD2" s="3">
        <f>LN(GC2)</f>
        <v>3.5553480614894135</v>
      </c>
      <c r="GE2" s="3">
        <v>37</v>
      </c>
      <c r="GF2" s="3">
        <v>35</v>
      </c>
      <c r="GG2" s="3">
        <v>37</v>
      </c>
      <c r="GH2" s="3">
        <v>36</v>
      </c>
      <c r="GI2" s="3">
        <v>42</v>
      </c>
      <c r="GJ2" s="3">
        <v>38</v>
      </c>
      <c r="GQ2" s="3">
        <v>16</v>
      </c>
      <c r="GR2" s="3">
        <v>18</v>
      </c>
      <c r="GS2" s="3">
        <v>18</v>
      </c>
      <c r="GT2" s="3">
        <v>22</v>
      </c>
      <c r="GU2" s="3">
        <v>24</v>
      </c>
      <c r="GV2" s="3">
        <v>23</v>
      </c>
      <c r="GW2" s="3">
        <v>23</v>
      </c>
      <c r="GX2" s="3">
        <v>21</v>
      </c>
      <c r="GY2" s="3">
        <v>21</v>
      </c>
      <c r="GZ2" s="3">
        <v>22</v>
      </c>
      <c r="HA2" s="3">
        <v>24</v>
      </c>
      <c r="HB2" s="3">
        <v>25</v>
      </c>
      <c r="HC2" s="3">
        <v>88</v>
      </c>
      <c r="HD2" s="3">
        <v>83</v>
      </c>
      <c r="HE2" s="3">
        <v>83</v>
      </c>
      <c r="HF2" s="3">
        <v>100</v>
      </c>
      <c r="HG2" s="3">
        <v>105</v>
      </c>
      <c r="HH2" s="3">
        <v>94</v>
      </c>
      <c r="HI2" s="3">
        <v>8</v>
      </c>
      <c r="HJ2" s="3">
        <v>3</v>
      </c>
      <c r="HK2" s="3">
        <v>3</v>
      </c>
      <c r="HL2" s="3">
        <v>6</v>
      </c>
      <c r="HM2" s="3">
        <v>13</v>
      </c>
      <c r="HN2" s="3">
        <v>10</v>
      </c>
      <c r="II2" s="3">
        <v>17</v>
      </c>
      <c r="IJ2" s="3">
        <v>12</v>
      </c>
      <c r="IL2" s="3">
        <v>14</v>
      </c>
      <c r="IM2" s="3"/>
      <c r="IN2" s="3">
        <v>21</v>
      </c>
      <c r="IO2" s="3">
        <v>15</v>
      </c>
      <c r="IQ2" s="2">
        <f>(GE2/67)*10^6</f>
        <v>552238.80597014935</v>
      </c>
      <c r="IR2" s="2">
        <v>353.1630170316302</v>
      </c>
      <c r="IS2" s="2">
        <f t="shared" ref="IS2:IS45" si="9">IR2/58</f>
        <v>6.0890175350281073</v>
      </c>
      <c r="IT2" s="2">
        <f t="shared" ref="IT2:IT45" si="10">IS2*1000</f>
        <v>6089.017535028107</v>
      </c>
      <c r="IU2" s="2">
        <f xml:space="preserve"> 4.2*10^14*(IQ2/10^9)+7*10^8</f>
        <v>232640298507.46274</v>
      </c>
      <c r="IV2" s="11">
        <f xml:space="preserve"> (7*10^8*(IT2/10^9)) - (7*10^8*(EX2/10^9)) + 6*10^5*(IQ2/10^9) + 1</f>
        <v>4577.8555581017645</v>
      </c>
      <c r="IW2" s="12">
        <f xml:space="preserve"> -(EX2/10^9)</f>
        <v>-2.4E-8</v>
      </c>
      <c r="IX2" s="13">
        <f t="shared" ref="IX2:IX45" si="11">(-IV2+(SQRT((IV2*IV2)-(4*IU2*IW2))))/(2*IU2) * 10^12</f>
        <v>5.2412333556296131</v>
      </c>
      <c r="IY2" s="13">
        <f xml:space="preserve"> (6*10^5*(IQ2/10^9) + 1)*(IX2/10^12)*10^9</f>
        <v>1.7418887034299197</v>
      </c>
    </row>
    <row r="3" spans="1:259" ht="14.5" x14ac:dyDescent="0.35">
      <c r="A3" s="3">
        <v>2</v>
      </c>
      <c r="B3" s="3" t="s">
        <v>606</v>
      </c>
      <c r="C3" s="5">
        <v>47.490410958904107</v>
      </c>
      <c r="D3" s="6" t="s">
        <v>217</v>
      </c>
      <c r="E3" s="7">
        <f t="shared" si="0"/>
        <v>0</v>
      </c>
      <c r="F3" s="6" t="s">
        <v>240</v>
      </c>
      <c r="G3" s="6" t="s">
        <v>219</v>
      </c>
      <c r="H3" s="3">
        <v>0</v>
      </c>
      <c r="I3" s="6" t="s">
        <v>300</v>
      </c>
      <c r="V3" s="6" t="s">
        <v>241</v>
      </c>
      <c r="W3" s="6" t="s">
        <v>242</v>
      </c>
      <c r="X3" s="6" t="s">
        <v>243</v>
      </c>
      <c r="Y3" s="6" t="s">
        <v>244</v>
      </c>
      <c r="Z3" s="6" t="s">
        <v>245</v>
      </c>
      <c r="AA3" s="6" t="s">
        <v>246</v>
      </c>
      <c r="AC3" s="6" t="s">
        <v>224</v>
      </c>
      <c r="AD3" s="6" t="s">
        <v>225</v>
      </c>
      <c r="AE3" s="6" t="s">
        <v>226</v>
      </c>
      <c r="AF3" s="6" t="s">
        <v>247</v>
      </c>
      <c r="AW3" s="6" t="s">
        <v>248</v>
      </c>
      <c r="AX3" s="6" t="s">
        <v>249</v>
      </c>
      <c r="AY3" s="4">
        <v>42877</v>
      </c>
      <c r="AZ3" s="6" t="s">
        <v>220</v>
      </c>
      <c r="BA3" s="6" t="s">
        <v>518</v>
      </c>
      <c r="BB3" s="3">
        <f t="shared" si="1"/>
        <v>1</v>
      </c>
      <c r="BC3" s="3">
        <v>0</v>
      </c>
      <c r="BD3" s="3">
        <v>1</v>
      </c>
      <c r="BE3" s="6" t="s">
        <v>250</v>
      </c>
      <c r="BH3" s="6" t="s">
        <v>251</v>
      </c>
      <c r="BI3" s="6" t="s">
        <v>251</v>
      </c>
      <c r="BJ3" s="6" t="s">
        <v>251</v>
      </c>
      <c r="BK3" s="6" t="s">
        <v>251</v>
      </c>
      <c r="BL3" s="6" t="s">
        <v>251</v>
      </c>
      <c r="BM3" s="8" t="s">
        <v>300</v>
      </c>
      <c r="BN3" s="8" t="s">
        <v>300</v>
      </c>
      <c r="BO3" s="8" t="s">
        <v>300</v>
      </c>
      <c r="BP3" s="8" t="s">
        <v>300</v>
      </c>
      <c r="BQ3" s="3">
        <v>106</v>
      </c>
      <c r="BR3" s="3">
        <f t="shared" si="2"/>
        <v>9.433962264150944</v>
      </c>
      <c r="BS3" s="6" t="s">
        <v>237</v>
      </c>
      <c r="BT3" s="3">
        <v>170</v>
      </c>
      <c r="BU3" s="3">
        <v>36.700000000000003</v>
      </c>
      <c r="BV3" s="3">
        <v>80</v>
      </c>
      <c r="BW3" s="3">
        <v>12975</v>
      </c>
      <c r="BX3" s="3">
        <v>129</v>
      </c>
      <c r="BY3" s="3">
        <v>36.700000000000003</v>
      </c>
      <c r="BZ3" s="3">
        <v>115</v>
      </c>
      <c r="CA3" s="3">
        <v>118</v>
      </c>
      <c r="CB3" s="3">
        <f t="shared" si="3"/>
        <v>3</v>
      </c>
      <c r="CC3" s="3">
        <v>5.0999999999999996</v>
      </c>
      <c r="CD3" s="3">
        <v>5.2</v>
      </c>
      <c r="CE3" s="3">
        <v>252</v>
      </c>
      <c r="CF3" s="3">
        <v>220</v>
      </c>
      <c r="CG3" s="3">
        <v>84</v>
      </c>
      <c r="CH3" s="3">
        <v>84</v>
      </c>
      <c r="CI3" s="3">
        <v>3.05</v>
      </c>
      <c r="CJ3" s="3">
        <v>2.96</v>
      </c>
      <c r="CK3" s="3">
        <v>1.45</v>
      </c>
      <c r="CL3" s="3">
        <v>1.46</v>
      </c>
      <c r="CM3" s="3">
        <v>136</v>
      </c>
      <c r="CN3" s="3">
        <v>132</v>
      </c>
      <c r="CO3" s="3">
        <v>135</v>
      </c>
      <c r="CP3" s="3">
        <v>132</v>
      </c>
      <c r="CQ3" s="3">
        <v>134</v>
      </c>
      <c r="CR3" s="3">
        <v>130</v>
      </c>
      <c r="CS3" s="3">
        <v>4.4000000000000004</v>
      </c>
      <c r="CT3" s="3">
        <v>4.4000000000000004</v>
      </c>
      <c r="CU3" s="3">
        <v>4.5</v>
      </c>
      <c r="CV3" s="3">
        <v>4.3</v>
      </c>
      <c r="CW3" s="3">
        <v>4.4000000000000004</v>
      </c>
      <c r="CX3" s="3">
        <v>4</v>
      </c>
      <c r="CY3" s="3">
        <v>93</v>
      </c>
      <c r="CZ3" s="3">
        <v>91</v>
      </c>
      <c r="DA3" s="3">
        <v>96</v>
      </c>
      <c r="DB3" s="3">
        <v>91</v>
      </c>
      <c r="DC3" s="3">
        <v>97</v>
      </c>
      <c r="DD3" s="3">
        <v>89</v>
      </c>
      <c r="DE3" s="3">
        <v>25</v>
      </c>
      <c r="DF3" s="3">
        <v>24</v>
      </c>
      <c r="DG3" s="3">
        <v>2.2999999999999998</v>
      </c>
      <c r="DH3" s="3">
        <v>20</v>
      </c>
      <c r="DI3" s="3">
        <v>23</v>
      </c>
      <c r="DJ3" s="3">
        <v>23</v>
      </c>
      <c r="DK3" s="3">
        <v>57</v>
      </c>
      <c r="DL3" s="3">
        <v>55</v>
      </c>
      <c r="DM3" s="6" t="s">
        <v>252</v>
      </c>
      <c r="DN3" s="3">
        <v>45</v>
      </c>
      <c r="DO3" s="3">
        <v>54</v>
      </c>
      <c r="DP3" s="3">
        <v>45</v>
      </c>
      <c r="DQ3" s="3">
        <v>90</v>
      </c>
      <c r="DR3" s="3">
        <v>90</v>
      </c>
      <c r="DS3" s="6" t="s">
        <v>239</v>
      </c>
      <c r="DT3" s="3">
        <v>90</v>
      </c>
      <c r="DU3" s="3">
        <v>90</v>
      </c>
      <c r="DV3" s="3">
        <v>90</v>
      </c>
      <c r="DW3" s="3">
        <v>2.35</v>
      </c>
      <c r="DX3" s="3">
        <v>2.2599999999999998</v>
      </c>
      <c r="DY3" s="3">
        <v>2.27</v>
      </c>
      <c r="DZ3" s="3">
        <v>2.19</v>
      </c>
      <c r="EA3" s="3">
        <v>2.2400000000000002</v>
      </c>
      <c r="EB3" s="3">
        <v>2.19</v>
      </c>
      <c r="EC3" s="3">
        <v>0.77</v>
      </c>
      <c r="ED3" s="3">
        <v>0.86</v>
      </c>
      <c r="EE3" s="3">
        <v>0.81</v>
      </c>
      <c r="EF3" s="3">
        <v>0.73</v>
      </c>
      <c r="EG3" s="3">
        <v>0.75</v>
      </c>
      <c r="EH3" s="3">
        <v>0.75</v>
      </c>
      <c r="EI3" s="3">
        <v>1.6</v>
      </c>
      <c r="EJ3" s="3">
        <v>0.96</v>
      </c>
      <c r="EK3" s="3">
        <v>0.67</v>
      </c>
      <c r="EL3" s="3">
        <v>0.66</v>
      </c>
      <c r="EM3" s="3">
        <v>0.83</v>
      </c>
      <c r="EN3" s="3">
        <v>0.93</v>
      </c>
      <c r="EO3" s="3">
        <v>7</v>
      </c>
      <c r="EP3" s="3">
        <f t="shared" si="4"/>
        <v>58.75</v>
      </c>
      <c r="EQ3" s="3">
        <f t="shared" ref="EQ3:EQ45" si="12">(EI3-EJ3)/EI3*100</f>
        <v>40.000000000000007</v>
      </c>
      <c r="ER3" s="3">
        <f t="shared" ref="ER3:ER45" si="13">(EI3-EK3)/EI3*100</f>
        <v>58.125000000000007</v>
      </c>
      <c r="ES3" s="3">
        <v>0.66</v>
      </c>
      <c r="ET3" s="3">
        <f t="shared" si="5"/>
        <v>0.94000000000000006</v>
      </c>
      <c r="EU3" s="3">
        <f t="shared" si="6"/>
        <v>58.75</v>
      </c>
      <c r="EV3" s="3">
        <v>2</v>
      </c>
      <c r="EW3" s="3">
        <v>7.3</v>
      </c>
      <c r="EX3" s="3">
        <v>59</v>
      </c>
      <c r="EY3" s="3"/>
      <c r="EZ3" s="3">
        <v>316.36</v>
      </c>
      <c r="FA3" s="3">
        <v>324.27</v>
      </c>
      <c r="FB3" s="3">
        <v>126.89</v>
      </c>
      <c r="FC3" s="3">
        <v>257.36</v>
      </c>
      <c r="FD3" s="9">
        <v>416</v>
      </c>
      <c r="FE3" s="9">
        <v>227.53846153846155</v>
      </c>
      <c r="FF3" s="9">
        <v>209.84615384615384</v>
      </c>
      <c r="FG3" s="10">
        <v>247.53846153846152</v>
      </c>
      <c r="FH3" s="9">
        <f t="shared" si="7"/>
        <v>-45.303254437869825</v>
      </c>
      <c r="FI3" s="9">
        <f t="shared" si="8"/>
        <v>-49.556213017751482</v>
      </c>
      <c r="FJ3" s="9">
        <f t="shared" ref="FJ3:FJ45" si="14">MAX(FE3:FG3)</f>
        <v>247.53846153846152</v>
      </c>
      <c r="FK3" s="9">
        <f t="shared" ref="FK3:FK45" si="15">(FJ3-FD3)/FD3*100</f>
        <v>-40.495562130177518</v>
      </c>
      <c r="FL3" s="2">
        <v>32.57</v>
      </c>
      <c r="FM3" s="2">
        <v>17.88</v>
      </c>
      <c r="FN3" s="2">
        <v>8.8000000000000007</v>
      </c>
      <c r="FO3" s="2">
        <v>9.08</v>
      </c>
      <c r="FP3" s="3">
        <v>21</v>
      </c>
      <c r="FQ3" s="3">
        <v>3</v>
      </c>
      <c r="FR3" s="3">
        <v>5</v>
      </c>
      <c r="FS3" s="3"/>
      <c r="FT3" s="3">
        <v>8</v>
      </c>
      <c r="FU3" s="3">
        <v>12</v>
      </c>
      <c r="FV3" s="3">
        <v>3.4</v>
      </c>
      <c r="FW3" s="3">
        <v>11</v>
      </c>
      <c r="FX3" s="3">
        <v>2</v>
      </c>
      <c r="FY3" s="3">
        <v>2</v>
      </c>
      <c r="FZ3" s="3">
        <v>2</v>
      </c>
      <c r="GA3" s="3">
        <v>2</v>
      </c>
      <c r="GB3" s="3">
        <v>2</v>
      </c>
      <c r="GC3" s="3">
        <v>15</v>
      </c>
      <c r="GD3" s="3">
        <f t="shared" ref="GD3:GD45" si="16">LN(GC3)</f>
        <v>2.7080502011022101</v>
      </c>
      <c r="GE3" s="3">
        <v>38</v>
      </c>
      <c r="GF3" s="3">
        <v>37</v>
      </c>
      <c r="GG3" s="3">
        <v>37</v>
      </c>
      <c r="GH3" s="3">
        <v>38</v>
      </c>
      <c r="GI3" s="3">
        <v>36</v>
      </c>
      <c r="GJ3" s="3">
        <v>35</v>
      </c>
      <c r="GQ3" s="3">
        <v>10</v>
      </c>
      <c r="GR3" s="3">
        <v>10</v>
      </c>
      <c r="GS3" s="3">
        <v>12</v>
      </c>
      <c r="GT3" s="3">
        <v>12</v>
      </c>
      <c r="GU3" s="3">
        <v>12</v>
      </c>
      <c r="GV3" s="3">
        <v>12</v>
      </c>
      <c r="GW3" s="3">
        <v>20</v>
      </c>
      <c r="GX3" s="3">
        <v>21</v>
      </c>
      <c r="GY3" s="3">
        <v>21</v>
      </c>
      <c r="GZ3" s="3">
        <v>22</v>
      </c>
      <c r="HA3" s="3">
        <v>21</v>
      </c>
      <c r="HB3" s="3">
        <v>21</v>
      </c>
      <c r="HC3" s="3">
        <v>78</v>
      </c>
      <c r="HD3" s="3">
        <v>67</v>
      </c>
      <c r="HE3" s="3">
        <v>66</v>
      </c>
      <c r="HF3" s="3">
        <v>71</v>
      </c>
      <c r="HG3" s="3">
        <v>64</v>
      </c>
      <c r="HH3" s="3">
        <v>74</v>
      </c>
      <c r="HI3" s="3">
        <v>3</v>
      </c>
      <c r="HJ3" s="3">
        <v>5</v>
      </c>
      <c r="HK3" s="3">
        <v>5</v>
      </c>
      <c r="HL3" s="3">
        <v>3</v>
      </c>
      <c r="HM3" s="3">
        <v>3</v>
      </c>
      <c r="HN3" s="3">
        <v>3</v>
      </c>
      <c r="II3" s="3">
        <v>19</v>
      </c>
      <c r="IJ3" s="3">
        <v>2</v>
      </c>
      <c r="IL3" s="3">
        <v>25</v>
      </c>
      <c r="IM3" s="3">
        <v>40</v>
      </c>
      <c r="IN3" s="3">
        <v>42</v>
      </c>
      <c r="IO3" s="3">
        <v>99</v>
      </c>
      <c r="IP3" s="2">
        <f>IM3-IL3</f>
        <v>15</v>
      </c>
      <c r="IQ3" s="2">
        <f t="shared" ref="IQ3:IQ45" si="17">(GE3/67)*10^6</f>
        <v>567164.17910447763</v>
      </c>
      <c r="IR3" s="2">
        <v>316.36253041362534</v>
      </c>
      <c r="IS3" s="2">
        <f t="shared" si="9"/>
        <v>5.4545263864418159</v>
      </c>
      <c r="IT3" s="2">
        <f t="shared" si="10"/>
        <v>5454.5263864418157</v>
      </c>
      <c r="IU3" s="2">
        <f xml:space="preserve"> 4.2*10^14*(IQ3/10^9)+7*10^8</f>
        <v>238908955223.88062</v>
      </c>
      <c r="IV3" s="11">
        <f t="shared" ref="IV3:IV45" si="18" xml:space="preserve"> (7*10^8*(IT3/10^9)) - (7*10^8*(EX3/10^9)) + 6*10^5*(IQ3/10^9) + 1</f>
        <v>4118.1669779719568</v>
      </c>
      <c r="IW3" s="12">
        <f t="shared" ref="IW3:IW45" si="19" xml:space="preserve"> -(EX3/10^9)</f>
        <v>-5.8999999999999999E-8</v>
      </c>
      <c r="IX3" s="13">
        <f t="shared" si="11"/>
        <v>14.314874587455106</v>
      </c>
      <c r="IY3" s="13">
        <f t="shared" ref="IY3:IY44" si="20" xml:space="preserve"> (6*10^5*(IQ3/10^9) + 1)*(IX3/10^12)*10^9</f>
        <v>4.8856453312139694</v>
      </c>
    </row>
    <row r="4" spans="1:259" ht="14.5" x14ac:dyDescent="0.35">
      <c r="A4" s="3">
        <v>4</v>
      </c>
      <c r="B4" s="3" t="s">
        <v>608</v>
      </c>
      <c r="C4" s="5">
        <v>58.936986301369863</v>
      </c>
      <c r="D4" s="6" t="s">
        <v>217</v>
      </c>
      <c r="E4" s="7">
        <f t="shared" si="0"/>
        <v>0</v>
      </c>
      <c r="F4" s="6" t="s">
        <v>272</v>
      </c>
      <c r="G4" s="6" t="s">
        <v>219</v>
      </c>
      <c r="H4" s="3">
        <v>0</v>
      </c>
      <c r="I4" s="6" t="s">
        <v>300</v>
      </c>
      <c r="V4" s="6" t="s">
        <v>273</v>
      </c>
      <c r="W4" s="6" t="s">
        <v>274</v>
      </c>
      <c r="X4" s="6" t="s">
        <v>275</v>
      </c>
      <c r="Y4" s="6" t="s">
        <v>276</v>
      </c>
      <c r="AC4" s="6" t="s">
        <v>224</v>
      </c>
      <c r="AD4" s="6" t="s">
        <v>225</v>
      </c>
      <c r="AE4" s="6" t="s">
        <v>267</v>
      </c>
      <c r="AF4" s="6" t="s">
        <v>227</v>
      </c>
      <c r="AW4" s="6" t="s">
        <v>268</v>
      </c>
      <c r="AX4" s="6" t="s">
        <v>249</v>
      </c>
      <c r="AY4" s="4">
        <v>42900</v>
      </c>
      <c r="AZ4" s="6" t="s">
        <v>230</v>
      </c>
      <c r="BA4" s="6" t="s">
        <v>300</v>
      </c>
      <c r="BB4" s="3">
        <f t="shared" si="1"/>
        <v>0</v>
      </c>
      <c r="BC4" s="3"/>
      <c r="BD4" s="3"/>
      <c r="BE4" s="6" t="s">
        <v>230</v>
      </c>
      <c r="BH4" s="6" t="s">
        <v>277</v>
      </c>
      <c r="BI4" s="6" t="s">
        <v>251</v>
      </c>
      <c r="BJ4" s="6" t="s">
        <v>251</v>
      </c>
      <c r="BK4" s="6" t="s">
        <v>278</v>
      </c>
      <c r="BL4" s="6" t="s">
        <v>278</v>
      </c>
      <c r="BM4" s="8" t="s">
        <v>518</v>
      </c>
      <c r="BN4" s="8" t="s">
        <v>518</v>
      </c>
      <c r="BO4" s="8" t="s">
        <v>518</v>
      </c>
      <c r="BP4" s="8" t="s">
        <v>518</v>
      </c>
      <c r="BQ4" s="3">
        <v>76</v>
      </c>
      <c r="BR4" s="3">
        <f t="shared" si="2"/>
        <v>13.157894736842104</v>
      </c>
      <c r="BS4" s="6" t="s">
        <v>237</v>
      </c>
      <c r="BT4" s="3">
        <v>164</v>
      </c>
      <c r="BU4" s="3">
        <v>28.3</v>
      </c>
      <c r="BV4" s="3">
        <v>65</v>
      </c>
      <c r="BW4" s="3">
        <v>9671</v>
      </c>
      <c r="BX4" s="3">
        <v>96</v>
      </c>
      <c r="BY4" s="3">
        <v>36</v>
      </c>
      <c r="BZ4" s="3">
        <v>143</v>
      </c>
      <c r="CA4" s="3">
        <v>137</v>
      </c>
      <c r="CB4" s="3">
        <f t="shared" si="3"/>
        <v>-6</v>
      </c>
      <c r="CC4" s="3">
        <v>3.7</v>
      </c>
      <c r="CD4" s="3">
        <v>5</v>
      </c>
      <c r="CE4" s="3">
        <v>272</v>
      </c>
      <c r="CF4" s="3">
        <v>237</v>
      </c>
      <c r="CG4" s="3">
        <v>86</v>
      </c>
      <c r="CH4" s="3">
        <v>85</v>
      </c>
      <c r="CI4" s="3">
        <v>1.89</v>
      </c>
      <c r="CJ4" s="3">
        <v>2.67</v>
      </c>
      <c r="CK4" s="3">
        <v>1.31</v>
      </c>
      <c r="CL4" s="3">
        <v>1.8</v>
      </c>
      <c r="CM4" s="3">
        <v>144</v>
      </c>
      <c r="CN4" s="3">
        <v>141</v>
      </c>
      <c r="CO4" s="3">
        <v>143</v>
      </c>
      <c r="CP4" s="3">
        <v>141</v>
      </c>
      <c r="CQ4" s="3">
        <v>142</v>
      </c>
      <c r="CR4" s="3">
        <v>141</v>
      </c>
      <c r="CS4" s="3">
        <v>4.2</v>
      </c>
      <c r="CT4" s="3">
        <v>4.5999999999999996</v>
      </c>
      <c r="CU4" s="3">
        <v>4.3</v>
      </c>
      <c r="CV4" s="3">
        <v>4.2</v>
      </c>
      <c r="CW4" s="3">
        <v>3.7</v>
      </c>
      <c r="CX4" s="3">
        <v>4.7</v>
      </c>
      <c r="CY4" s="3">
        <v>102</v>
      </c>
      <c r="CZ4" s="3">
        <v>101</v>
      </c>
      <c r="DA4" s="3">
        <v>103</v>
      </c>
      <c r="DB4" s="3">
        <v>101</v>
      </c>
      <c r="DC4" s="3">
        <v>105</v>
      </c>
      <c r="DD4" s="3">
        <v>100</v>
      </c>
      <c r="DE4" s="3">
        <v>27</v>
      </c>
      <c r="DF4" s="3">
        <v>25</v>
      </c>
      <c r="DG4" s="3">
        <v>24</v>
      </c>
      <c r="DH4" s="3">
        <v>25</v>
      </c>
      <c r="DI4" s="3">
        <v>25</v>
      </c>
      <c r="DJ4" s="3">
        <v>24</v>
      </c>
      <c r="DK4" s="3">
        <v>53</v>
      </c>
      <c r="DL4" s="3">
        <v>51</v>
      </c>
      <c r="DM4" s="6" t="s">
        <v>279</v>
      </c>
      <c r="DN4" s="3">
        <v>53</v>
      </c>
      <c r="DO4" s="3">
        <v>53</v>
      </c>
      <c r="DP4" s="3">
        <v>52</v>
      </c>
      <c r="DQ4" s="3">
        <v>90</v>
      </c>
      <c r="DR4" s="3">
        <v>90</v>
      </c>
      <c r="DS4" s="6" t="s">
        <v>239</v>
      </c>
      <c r="DT4" s="3">
        <v>90</v>
      </c>
      <c r="DU4" s="3">
        <v>90</v>
      </c>
      <c r="DV4" s="3">
        <v>90</v>
      </c>
      <c r="DW4" s="3">
        <v>2.46</v>
      </c>
      <c r="DX4" s="3">
        <v>2.39</v>
      </c>
      <c r="DY4" s="3">
        <v>2.3199999999999998</v>
      </c>
      <c r="DZ4" s="3">
        <v>2.38</v>
      </c>
      <c r="EA4" s="3">
        <v>2.36</v>
      </c>
      <c r="EB4" s="3">
        <v>2.34</v>
      </c>
      <c r="EC4" s="3">
        <v>0.97</v>
      </c>
      <c r="ED4" s="3">
        <v>0.83</v>
      </c>
      <c r="EE4" s="3">
        <v>0.86</v>
      </c>
      <c r="EF4" s="3">
        <v>0.89</v>
      </c>
      <c r="EG4" s="3">
        <v>0.93</v>
      </c>
      <c r="EH4" s="3">
        <v>0.84</v>
      </c>
      <c r="EI4" s="3">
        <v>1.32</v>
      </c>
      <c r="EJ4" s="3">
        <v>0.82</v>
      </c>
      <c r="EK4" s="3">
        <v>0.6</v>
      </c>
      <c r="EL4" s="3">
        <v>0.6</v>
      </c>
      <c r="EM4" s="3">
        <v>0.59</v>
      </c>
      <c r="EN4" s="3">
        <v>1.1100000000000001</v>
      </c>
      <c r="EO4" s="3">
        <v>14</v>
      </c>
      <c r="EP4" s="3">
        <f t="shared" si="4"/>
        <v>54.545454545454554</v>
      </c>
      <c r="EQ4" s="3">
        <f t="shared" si="12"/>
        <v>37.878787878787882</v>
      </c>
      <c r="ER4" s="3">
        <f t="shared" si="13"/>
        <v>54.545454545454554</v>
      </c>
      <c r="ES4" s="3">
        <v>0.59</v>
      </c>
      <c r="ET4" s="3">
        <f t="shared" si="5"/>
        <v>0.73000000000000009</v>
      </c>
      <c r="EU4" s="3">
        <f t="shared" si="6"/>
        <v>55.303030303030312</v>
      </c>
      <c r="EV4" s="3">
        <v>3</v>
      </c>
      <c r="EW4" s="3">
        <v>7</v>
      </c>
      <c r="EX4" s="3">
        <v>38</v>
      </c>
      <c r="EY4" s="3">
        <v>161</v>
      </c>
      <c r="EZ4" s="3">
        <v>239.72</v>
      </c>
      <c r="FA4" s="3">
        <v>195.92</v>
      </c>
      <c r="FB4" s="3">
        <v>231.51</v>
      </c>
      <c r="FC4" s="3">
        <v>116.85</v>
      </c>
      <c r="FD4" s="9">
        <v>31.727272727272737</v>
      </c>
      <c r="FE4" s="9">
        <v>272.0242914979757</v>
      </c>
      <c r="FF4" s="9">
        <v>90.850202429149789</v>
      </c>
      <c r="FG4" s="10">
        <v>202.92307692307691</v>
      </c>
      <c r="FH4" s="9">
        <f t="shared" si="7"/>
        <v>757.38315371854776</v>
      </c>
      <c r="FI4" s="9">
        <f t="shared" si="8"/>
        <v>186.34734289989896</v>
      </c>
      <c r="FJ4" s="9">
        <f t="shared" si="14"/>
        <v>272.0242914979757</v>
      </c>
      <c r="FK4" s="9">
        <f t="shared" si="15"/>
        <v>757.38315371854776</v>
      </c>
      <c r="FL4" s="2">
        <v>9.08</v>
      </c>
      <c r="FM4" s="2">
        <v>28.46</v>
      </c>
      <c r="FN4" s="2">
        <v>6.81</v>
      </c>
      <c r="FO4" s="2">
        <v>1.7</v>
      </c>
      <c r="FP4" s="3"/>
      <c r="FQ4" s="3">
        <v>13</v>
      </c>
      <c r="FR4" s="3"/>
      <c r="FS4" s="3"/>
      <c r="FT4" s="3">
        <v>25</v>
      </c>
      <c r="FU4" s="3">
        <v>31</v>
      </c>
      <c r="FV4" s="3">
        <v>2.5</v>
      </c>
      <c r="FW4" s="3">
        <v>48</v>
      </c>
      <c r="FX4" s="3">
        <v>2</v>
      </c>
      <c r="FY4" s="3">
        <v>2</v>
      </c>
      <c r="FZ4" s="3">
        <v>2</v>
      </c>
      <c r="GA4" s="3">
        <v>2</v>
      </c>
      <c r="GB4" s="3">
        <v>2</v>
      </c>
      <c r="GC4" s="3"/>
      <c r="GD4" s="3"/>
      <c r="GE4" s="3">
        <v>40</v>
      </c>
      <c r="GF4" s="3">
        <v>37</v>
      </c>
      <c r="GG4" s="3">
        <v>35</v>
      </c>
      <c r="GH4" s="3">
        <v>37</v>
      </c>
      <c r="GI4" s="3">
        <v>36</v>
      </c>
      <c r="GJ4" s="3">
        <v>38</v>
      </c>
      <c r="GQ4" s="3">
        <v>32</v>
      </c>
      <c r="GR4" s="3">
        <v>28</v>
      </c>
      <c r="GS4" s="3">
        <v>34</v>
      </c>
      <c r="GT4" s="3">
        <v>40</v>
      </c>
      <c r="GU4" s="3">
        <v>30</v>
      </c>
      <c r="GV4" s="3">
        <v>34</v>
      </c>
      <c r="GW4" s="3">
        <v>69</v>
      </c>
      <c r="GX4" s="3">
        <v>72</v>
      </c>
      <c r="GY4" s="3">
        <v>85</v>
      </c>
      <c r="GZ4" s="3">
        <v>90</v>
      </c>
      <c r="HA4" s="3">
        <v>94</v>
      </c>
      <c r="HB4" s="3">
        <v>108</v>
      </c>
      <c r="HC4" s="3">
        <v>122</v>
      </c>
      <c r="HD4" s="3">
        <v>120</v>
      </c>
      <c r="HE4" s="3">
        <v>127</v>
      </c>
      <c r="HF4" s="3">
        <v>134</v>
      </c>
      <c r="HG4" s="3">
        <v>135</v>
      </c>
      <c r="HH4" s="3">
        <v>141</v>
      </c>
      <c r="HI4" s="3">
        <v>23</v>
      </c>
      <c r="HJ4" s="3">
        <v>14</v>
      </c>
      <c r="HK4" s="3">
        <v>10</v>
      </c>
      <c r="HL4" s="3">
        <v>10</v>
      </c>
      <c r="HM4" s="3">
        <v>13</v>
      </c>
      <c r="HN4" s="3">
        <v>18</v>
      </c>
      <c r="II4" s="3">
        <v>32</v>
      </c>
      <c r="IJ4" s="3">
        <v>5</v>
      </c>
      <c r="IL4" s="3"/>
      <c r="IM4" s="3">
        <v>25</v>
      </c>
      <c r="IN4" s="3"/>
      <c r="IO4" s="3"/>
      <c r="IP4" s="2">
        <f>IM4-IL4</f>
        <v>25</v>
      </c>
      <c r="IQ4" s="2">
        <f t="shared" si="17"/>
        <v>597014.92537313432</v>
      </c>
      <c r="IR4" s="9">
        <v>239.72019464720191</v>
      </c>
      <c r="IS4" s="2">
        <f t="shared" si="9"/>
        <v>4.133106804262102</v>
      </c>
      <c r="IT4" s="2">
        <f t="shared" si="10"/>
        <v>4133.1068042621018</v>
      </c>
      <c r="IU4" s="2">
        <f t="shared" ref="IU4:IU45" si="21" xml:space="preserve"> 4.2*10^14*(IQ4/10^9)+7*10^8</f>
        <v>251446268656.71643</v>
      </c>
      <c r="IV4" s="11">
        <f t="shared" si="18"/>
        <v>3225.7837182073517</v>
      </c>
      <c r="IW4" s="12">
        <f t="shared" si="19"/>
        <v>-3.8000000000000003E-8</v>
      </c>
      <c r="IX4" s="13">
        <f t="shared" si="11"/>
        <v>11.769285842669138</v>
      </c>
      <c r="IY4" s="13">
        <f t="shared" si="20"/>
        <v>4.2276328712763904</v>
      </c>
    </row>
    <row r="5" spans="1:259" ht="14.5" x14ac:dyDescent="0.35">
      <c r="A5" s="3">
        <v>5</v>
      </c>
      <c r="B5" s="3" t="s">
        <v>618</v>
      </c>
      <c r="C5" s="5">
        <v>25.961643835616439</v>
      </c>
      <c r="D5" s="6" t="s">
        <v>253</v>
      </c>
      <c r="E5" s="7">
        <f t="shared" si="0"/>
        <v>1</v>
      </c>
      <c r="F5" s="6" t="s">
        <v>240</v>
      </c>
      <c r="G5" s="6" t="s">
        <v>219</v>
      </c>
      <c r="H5" s="3">
        <v>0</v>
      </c>
      <c r="I5" s="6" t="s">
        <v>300</v>
      </c>
      <c r="V5" s="6" t="s">
        <v>280</v>
      </c>
      <c r="W5" s="6" t="s">
        <v>281</v>
      </c>
      <c r="X5" s="6" t="s">
        <v>282</v>
      </c>
      <c r="AC5" s="6" t="s">
        <v>283</v>
      </c>
      <c r="AD5" s="6" t="s">
        <v>225</v>
      </c>
      <c r="AE5" s="6" t="s">
        <v>284</v>
      </c>
      <c r="AF5" s="6" t="s">
        <v>247</v>
      </c>
      <c r="AW5" s="6" t="s">
        <v>248</v>
      </c>
      <c r="AX5" s="6" t="s">
        <v>249</v>
      </c>
      <c r="AY5" s="4">
        <v>42905</v>
      </c>
      <c r="AZ5" s="6" t="s">
        <v>230</v>
      </c>
      <c r="BA5" s="6" t="s">
        <v>300</v>
      </c>
      <c r="BB5" s="3">
        <f t="shared" si="1"/>
        <v>0</v>
      </c>
      <c r="BC5" s="3"/>
      <c r="BD5" s="3"/>
      <c r="BE5" s="6" t="s">
        <v>230</v>
      </c>
      <c r="BH5" s="6" t="s">
        <v>285</v>
      </c>
      <c r="BI5" s="6" t="s">
        <v>285</v>
      </c>
      <c r="BJ5" s="6" t="s">
        <v>251</v>
      </c>
      <c r="BK5" s="6" t="s">
        <v>251</v>
      </c>
      <c r="BL5" s="6" t="s">
        <v>251</v>
      </c>
      <c r="BM5" s="8" t="s">
        <v>518</v>
      </c>
      <c r="BN5" s="8" t="s">
        <v>518</v>
      </c>
      <c r="BO5" s="8" t="s">
        <v>518</v>
      </c>
      <c r="BP5" s="8" t="s">
        <v>300</v>
      </c>
      <c r="BQ5" s="3">
        <v>67</v>
      </c>
      <c r="BR5" s="3">
        <f t="shared" si="2"/>
        <v>14.925373134328359</v>
      </c>
      <c r="BS5" s="6" t="s">
        <v>285</v>
      </c>
      <c r="BT5" s="3">
        <v>180</v>
      </c>
      <c r="BU5" s="3">
        <v>20.7</v>
      </c>
      <c r="BV5" s="3">
        <v>80</v>
      </c>
      <c r="BW5" s="3">
        <v>10555</v>
      </c>
      <c r="BX5" s="3">
        <v>105</v>
      </c>
      <c r="BY5" s="3">
        <v>37.200000000000003</v>
      </c>
      <c r="BZ5" s="3">
        <v>143</v>
      </c>
      <c r="CA5" s="3">
        <v>145</v>
      </c>
      <c r="CB5" s="3">
        <f t="shared" si="3"/>
        <v>2</v>
      </c>
      <c r="CC5" s="3">
        <v>6.4</v>
      </c>
      <c r="CD5" s="3">
        <v>5.4</v>
      </c>
      <c r="CE5" s="3">
        <v>192</v>
      </c>
      <c r="CF5" s="3">
        <v>175</v>
      </c>
      <c r="CG5" s="3">
        <v>77</v>
      </c>
      <c r="CH5" s="3">
        <v>82</v>
      </c>
      <c r="CI5" s="3">
        <v>4.49</v>
      </c>
      <c r="CJ5" s="3">
        <v>3.34</v>
      </c>
      <c r="CK5" s="3">
        <v>1.1000000000000001</v>
      </c>
      <c r="CL5" s="3">
        <v>1.26</v>
      </c>
      <c r="CM5" s="3">
        <v>142</v>
      </c>
      <c r="CN5" s="3">
        <v>145</v>
      </c>
      <c r="CO5" s="3">
        <v>142</v>
      </c>
      <c r="CP5" s="3">
        <v>142</v>
      </c>
      <c r="CQ5" s="3">
        <v>144</v>
      </c>
      <c r="CR5" s="3">
        <v>147</v>
      </c>
      <c r="CS5" s="3">
        <v>4.0999999999999996</v>
      </c>
      <c r="CT5" s="3">
        <v>4.2</v>
      </c>
      <c r="CU5" s="3">
        <v>3.7</v>
      </c>
      <c r="CV5" s="3">
        <v>4.4000000000000004</v>
      </c>
      <c r="CW5" s="3">
        <v>4.4000000000000004</v>
      </c>
      <c r="CX5" s="3">
        <v>4.5999999999999996</v>
      </c>
      <c r="CY5" s="3">
        <v>96</v>
      </c>
      <c r="CZ5" s="3">
        <v>104</v>
      </c>
      <c r="DA5" s="3">
        <v>103</v>
      </c>
      <c r="DB5" s="3">
        <v>103</v>
      </c>
      <c r="DC5" s="3">
        <v>104</v>
      </c>
      <c r="DD5" s="3">
        <v>104</v>
      </c>
      <c r="DE5" s="3">
        <v>26</v>
      </c>
      <c r="DF5" s="3">
        <v>30</v>
      </c>
      <c r="DG5" s="3">
        <v>33</v>
      </c>
      <c r="DH5" s="3">
        <v>28</v>
      </c>
      <c r="DI5" s="3">
        <v>27</v>
      </c>
      <c r="DJ5" s="3">
        <v>27</v>
      </c>
      <c r="DK5" s="3">
        <v>76</v>
      </c>
      <c r="DL5" s="3">
        <v>74</v>
      </c>
      <c r="DM5" s="6" t="s">
        <v>286</v>
      </c>
      <c r="DN5" s="3">
        <v>65</v>
      </c>
      <c r="DO5" s="3">
        <v>76</v>
      </c>
      <c r="DP5" s="3">
        <v>76</v>
      </c>
      <c r="DQ5" s="3">
        <v>90</v>
      </c>
      <c r="DR5" s="3">
        <v>90</v>
      </c>
      <c r="DS5" s="6" t="s">
        <v>239</v>
      </c>
      <c r="DT5" s="3">
        <v>90</v>
      </c>
      <c r="DU5" s="3">
        <v>90</v>
      </c>
      <c r="DV5" s="3">
        <v>90</v>
      </c>
      <c r="DW5" s="3">
        <v>2.35</v>
      </c>
      <c r="DX5" s="3">
        <v>2.36</v>
      </c>
      <c r="DY5" s="3">
        <v>2.25</v>
      </c>
      <c r="DZ5" s="3">
        <v>2.4500000000000002</v>
      </c>
      <c r="EA5" s="3">
        <v>2.4500000000000002</v>
      </c>
      <c r="EB5" s="3">
        <v>2.44</v>
      </c>
      <c r="EC5" s="3">
        <v>0.98</v>
      </c>
      <c r="ED5" s="3">
        <v>0.81</v>
      </c>
      <c r="EE5" s="3">
        <v>0.8</v>
      </c>
      <c r="EF5" s="3">
        <v>0.83</v>
      </c>
      <c r="EG5" s="3">
        <v>0.83</v>
      </c>
      <c r="EH5" s="3">
        <v>0.85</v>
      </c>
      <c r="EI5" s="3">
        <v>0.94</v>
      </c>
      <c r="EJ5" s="3">
        <v>0.68</v>
      </c>
      <c r="EK5" s="3">
        <v>0.7</v>
      </c>
      <c r="EL5" s="3">
        <v>0.36</v>
      </c>
      <c r="EM5" s="3">
        <v>0.36</v>
      </c>
      <c r="EN5" s="3">
        <v>0.91</v>
      </c>
      <c r="EO5" s="3">
        <v>7</v>
      </c>
      <c r="EP5" s="3">
        <f t="shared" si="4"/>
        <v>61.702127659574465</v>
      </c>
      <c r="EQ5" s="3">
        <f t="shared" si="12"/>
        <v>27.659574468085097</v>
      </c>
      <c r="ER5" s="3">
        <f t="shared" si="13"/>
        <v>25.531914893617021</v>
      </c>
      <c r="ES5" s="3">
        <v>0.36</v>
      </c>
      <c r="ET5" s="3">
        <f t="shared" si="5"/>
        <v>0.57999999999999996</v>
      </c>
      <c r="EU5" s="3">
        <f t="shared" si="6"/>
        <v>61.702127659574465</v>
      </c>
      <c r="EV5" s="3">
        <v>3</v>
      </c>
      <c r="EW5" s="3">
        <v>6.2</v>
      </c>
      <c r="EX5" s="3">
        <v>20</v>
      </c>
      <c r="EY5" s="3"/>
      <c r="EZ5" s="3">
        <v>202.31</v>
      </c>
      <c r="FA5" s="3">
        <v>186.19</v>
      </c>
      <c r="FB5" s="3">
        <v>181.02</v>
      </c>
      <c r="FC5" s="3">
        <v>181.93</v>
      </c>
      <c r="FD5" s="9">
        <v>457.92307692307691</v>
      </c>
      <c r="FE5" s="9">
        <v>189.84615384615387</v>
      </c>
      <c r="FF5" s="9">
        <v>383.30769230769232</v>
      </c>
      <c r="FG5" s="10">
        <v>60.615384615384627</v>
      </c>
      <c r="FH5" s="9">
        <f t="shared" si="7"/>
        <v>-58.541911641189316</v>
      </c>
      <c r="FI5" s="9">
        <f t="shared" si="8"/>
        <v>-16.294305392239199</v>
      </c>
      <c r="FJ5" s="9">
        <f t="shared" si="14"/>
        <v>383.30769230769232</v>
      </c>
      <c r="FK5" s="9">
        <f t="shared" si="15"/>
        <v>-16.294305392239199</v>
      </c>
      <c r="FL5" s="2">
        <v>23.11</v>
      </c>
      <c r="FM5" s="2">
        <v>40.79</v>
      </c>
      <c r="FN5" s="2">
        <v>15.04</v>
      </c>
      <c r="FO5" s="2">
        <v>10.220000000000001</v>
      </c>
      <c r="FP5" s="3">
        <v>17</v>
      </c>
      <c r="FQ5" s="3">
        <v>2</v>
      </c>
      <c r="FR5" s="3">
        <v>8</v>
      </c>
      <c r="FS5" s="3"/>
      <c r="FT5" s="3">
        <v>18</v>
      </c>
      <c r="FU5" s="3">
        <v>21</v>
      </c>
      <c r="FV5" s="3">
        <v>4</v>
      </c>
      <c r="FW5" s="3">
        <v>21</v>
      </c>
      <c r="FX5" s="3">
        <v>2</v>
      </c>
      <c r="FY5" s="3">
        <v>4</v>
      </c>
      <c r="FZ5" s="3">
        <v>2</v>
      </c>
      <c r="GA5" s="3">
        <v>2</v>
      </c>
      <c r="GB5" s="3">
        <v>2</v>
      </c>
      <c r="GC5" s="3"/>
      <c r="GD5" s="3"/>
      <c r="GE5" s="3">
        <v>50</v>
      </c>
      <c r="GF5" s="3">
        <v>40</v>
      </c>
      <c r="GG5" s="3">
        <v>45</v>
      </c>
      <c r="GH5" s="3">
        <v>41</v>
      </c>
      <c r="GI5" s="3">
        <v>41</v>
      </c>
      <c r="GJ5" s="3">
        <v>40</v>
      </c>
      <c r="GQ5" s="3">
        <v>17</v>
      </c>
      <c r="GR5" s="3">
        <v>12</v>
      </c>
      <c r="GS5" s="3">
        <v>18</v>
      </c>
      <c r="GT5" s="3">
        <v>18</v>
      </c>
      <c r="GU5" s="3">
        <v>64</v>
      </c>
      <c r="GV5" s="3">
        <v>14</v>
      </c>
      <c r="GW5" s="3">
        <v>10</v>
      </c>
      <c r="GX5" s="3">
        <v>8</v>
      </c>
      <c r="GY5" s="3">
        <v>9</v>
      </c>
      <c r="GZ5" s="3">
        <v>10</v>
      </c>
      <c r="HA5" s="3">
        <v>10</v>
      </c>
      <c r="HB5" s="3">
        <v>8</v>
      </c>
      <c r="HC5" s="3">
        <v>69</v>
      </c>
      <c r="HD5" s="3">
        <v>56</v>
      </c>
      <c r="HE5" s="3">
        <v>66</v>
      </c>
      <c r="HF5" s="3">
        <v>64</v>
      </c>
      <c r="HG5" s="3">
        <v>64</v>
      </c>
      <c r="HH5" s="3">
        <v>64</v>
      </c>
      <c r="HI5" s="3">
        <v>12</v>
      </c>
      <c r="HJ5" s="3">
        <v>4</v>
      </c>
      <c r="HK5" s="3">
        <v>7</v>
      </c>
      <c r="HL5" s="3">
        <v>5</v>
      </c>
      <c r="HM5" s="3">
        <v>5</v>
      </c>
      <c r="HN5" s="3">
        <v>8</v>
      </c>
      <c r="II5" s="3">
        <v>11</v>
      </c>
      <c r="IJ5" s="3">
        <v>10</v>
      </c>
      <c r="IL5" s="3">
        <v>1</v>
      </c>
      <c r="IM5" s="3">
        <v>9</v>
      </c>
      <c r="IN5" s="3">
        <v>8</v>
      </c>
      <c r="IO5" s="3">
        <v>12</v>
      </c>
      <c r="IP5" s="2">
        <f>IM5-IL5</f>
        <v>8</v>
      </c>
      <c r="IQ5" s="2">
        <f t="shared" si="17"/>
        <v>746268.65671641799</v>
      </c>
      <c r="IR5" s="9">
        <v>202.31143552311434</v>
      </c>
      <c r="IS5" s="2">
        <f t="shared" si="9"/>
        <v>3.4881281986743851</v>
      </c>
      <c r="IT5" s="2">
        <f t="shared" si="10"/>
        <v>3488.1281986743852</v>
      </c>
      <c r="IU5" s="2">
        <f t="shared" si="21"/>
        <v>314132835820.89557</v>
      </c>
      <c r="IV5" s="11">
        <f t="shared" si="18"/>
        <v>2876.4509331019203</v>
      </c>
      <c r="IW5" s="12">
        <f t="shared" si="19"/>
        <v>-2E-8</v>
      </c>
      <c r="IX5" s="13">
        <f t="shared" si="11"/>
        <v>6.9477411313855644</v>
      </c>
      <c r="IY5" s="13">
        <f t="shared" si="20"/>
        <v>3.1178766059308924</v>
      </c>
    </row>
    <row r="6" spans="1:259" ht="14.5" x14ac:dyDescent="0.35">
      <c r="A6" s="3">
        <v>8</v>
      </c>
      <c r="B6" s="3" t="s">
        <v>621</v>
      </c>
      <c r="C6" s="5">
        <v>22.021917808219179</v>
      </c>
      <c r="D6" s="6" t="s">
        <v>253</v>
      </c>
      <c r="E6" s="7">
        <f t="shared" si="0"/>
        <v>1</v>
      </c>
      <c r="F6" s="6" t="s">
        <v>310</v>
      </c>
      <c r="G6" s="6" t="s">
        <v>219</v>
      </c>
      <c r="H6" s="3">
        <v>0</v>
      </c>
      <c r="I6" s="6" t="s">
        <v>300</v>
      </c>
      <c r="AW6" s="6" t="s">
        <v>268</v>
      </c>
      <c r="AX6" s="6" t="s">
        <v>249</v>
      </c>
      <c r="AY6" s="4">
        <v>42906</v>
      </c>
      <c r="AZ6" s="6" t="s">
        <v>230</v>
      </c>
      <c r="BA6" s="6" t="s">
        <v>300</v>
      </c>
      <c r="BB6" s="3">
        <f t="shared" si="1"/>
        <v>0</v>
      </c>
      <c r="BC6" s="3"/>
      <c r="BD6" s="3"/>
      <c r="BE6" s="6" t="s">
        <v>230</v>
      </c>
      <c r="BF6" s="6" t="s">
        <v>311</v>
      </c>
      <c r="BG6" s="6" t="s">
        <v>518</v>
      </c>
      <c r="BH6" s="6" t="s">
        <v>312</v>
      </c>
      <c r="BI6" s="6" t="s">
        <v>313</v>
      </c>
      <c r="BJ6" s="6" t="s">
        <v>314</v>
      </c>
      <c r="BK6" s="6" t="s">
        <v>314</v>
      </c>
      <c r="BL6" s="6" t="s">
        <v>315</v>
      </c>
      <c r="BM6" s="8" t="s">
        <v>518</v>
      </c>
      <c r="BN6" s="8" t="s">
        <v>518</v>
      </c>
      <c r="BO6" s="8" t="s">
        <v>518</v>
      </c>
      <c r="BP6" s="8" t="s">
        <v>300</v>
      </c>
      <c r="BQ6" s="3">
        <v>67</v>
      </c>
      <c r="BR6" s="3">
        <f t="shared" si="2"/>
        <v>14.925373134328359</v>
      </c>
      <c r="BT6" s="3">
        <v>184</v>
      </c>
      <c r="BU6" s="3">
        <v>19.8</v>
      </c>
      <c r="BV6" s="3">
        <v>64</v>
      </c>
      <c r="BW6" s="3">
        <v>12160</v>
      </c>
      <c r="BX6" s="3">
        <v>121</v>
      </c>
      <c r="BY6" s="3">
        <v>36.1</v>
      </c>
      <c r="BZ6" s="3">
        <v>131</v>
      </c>
      <c r="CA6" s="3">
        <v>154</v>
      </c>
      <c r="CB6" s="3">
        <f t="shared" si="3"/>
        <v>23</v>
      </c>
      <c r="CC6" s="3">
        <v>7.6</v>
      </c>
      <c r="CD6" s="3">
        <v>5.9</v>
      </c>
      <c r="CE6" s="3">
        <v>143</v>
      </c>
      <c r="CF6" s="3">
        <v>233</v>
      </c>
      <c r="CG6" s="3">
        <v>75</v>
      </c>
      <c r="CH6" s="3">
        <v>76</v>
      </c>
      <c r="CI6" s="3">
        <v>4.71</v>
      </c>
      <c r="CJ6" s="3">
        <v>3.3</v>
      </c>
      <c r="CK6" s="3">
        <v>1.73</v>
      </c>
      <c r="CL6" s="3">
        <v>1.8</v>
      </c>
      <c r="CM6" s="3">
        <v>143</v>
      </c>
      <c r="CN6" s="3">
        <v>141</v>
      </c>
      <c r="CO6" s="3">
        <v>141</v>
      </c>
      <c r="CP6" s="3">
        <v>142</v>
      </c>
      <c r="CQ6" s="3">
        <v>142</v>
      </c>
      <c r="CR6" s="3">
        <v>144</v>
      </c>
      <c r="CS6" s="3">
        <v>4.4000000000000004</v>
      </c>
      <c r="CT6" s="3">
        <v>4.5999999999999996</v>
      </c>
      <c r="CU6" s="3">
        <v>4.5999999999999996</v>
      </c>
      <c r="CV6" s="3">
        <v>0</v>
      </c>
      <c r="CW6" s="3">
        <v>4.7</v>
      </c>
      <c r="CX6" s="3">
        <v>4.4000000000000004</v>
      </c>
      <c r="CY6" s="3">
        <v>102</v>
      </c>
      <c r="CZ6" s="3">
        <v>100</v>
      </c>
      <c r="DA6" s="3">
        <v>100</v>
      </c>
      <c r="DB6" s="3">
        <v>106</v>
      </c>
      <c r="DC6" s="3">
        <v>104</v>
      </c>
      <c r="DD6" s="3">
        <v>102</v>
      </c>
      <c r="DE6" s="3">
        <v>25</v>
      </c>
      <c r="DF6" s="3">
        <v>24</v>
      </c>
      <c r="DG6" s="3">
        <v>24</v>
      </c>
      <c r="DH6" s="3">
        <v>17</v>
      </c>
      <c r="DI6" s="3">
        <v>22</v>
      </c>
      <c r="DJ6" s="3">
        <v>26</v>
      </c>
      <c r="DK6" s="3">
        <v>73</v>
      </c>
      <c r="DL6" s="3">
        <v>100</v>
      </c>
      <c r="DM6" s="6" t="s">
        <v>316</v>
      </c>
      <c r="DN6" s="3">
        <v>71</v>
      </c>
      <c r="DO6" s="3">
        <v>72</v>
      </c>
      <c r="DP6" s="3">
        <v>75</v>
      </c>
      <c r="DQ6" s="3">
        <v>90</v>
      </c>
      <c r="DR6" s="3">
        <v>90</v>
      </c>
      <c r="DS6" s="6" t="s">
        <v>239</v>
      </c>
      <c r="DT6" s="3">
        <v>90</v>
      </c>
      <c r="DU6" s="3">
        <v>21</v>
      </c>
      <c r="DV6" s="3">
        <v>90</v>
      </c>
      <c r="DW6" s="3">
        <v>2.39</v>
      </c>
      <c r="DX6" s="3">
        <v>2.35</v>
      </c>
      <c r="DY6" s="3">
        <v>2.35</v>
      </c>
      <c r="DZ6" s="3">
        <v>2.36</v>
      </c>
      <c r="EA6" s="3">
        <v>2.41</v>
      </c>
      <c r="EB6" s="3">
        <v>2.4</v>
      </c>
      <c r="EC6" s="3">
        <v>0.87</v>
      </c>
      <c r="ED6" s="3">
        <v>0.86</v>
      </c>
      <c r="EE6" s="3">
        <v>0.86</v>
      </c>
      <c r="EF6" s="3">
        <v>1.02</v>
      </c>
      <c r="EG6" s="3">
        <v>0.88</v>
      </c>
      <c r="EH6" s="3">
        <v>0.91</v>
      </c>
      <c r="EI6" s="3">
        <v>1.2</v>
      </c>
      <c r="EJ6" s="3">
        <v>1.04</v>
      </c>
      <c r="EK6" s="3">
        <v>1.04</v>
      </c>
      <c r="EL6" s="3">
        <v>0.89</v>
      </c>
      <c r="EM6" s="3">
        <v>0.92</v>
      </c>
      <c r="EN6" s="3">
        <v>1.04</v>
      </c>
      <c r="EO6" s="3">
        <v>7</v>
      </c>
      <c r="EP6" s="3">
        <f t="shared" si="4"/>
        <v>25.833333333333329</v>
      </c>
      <c r="EQ6" s="3">
        <f t="shared" si="12"/>
        <v>13.333333333333327</v>
      </c>
      <c r="ER6" s="3">
        <f t="shared" si="13"/>
        <v>13.333333333333327</v>
      </c>
      <c r="ES6" s="3">
        <v>0.89</v>
      </c>
      <c r="ET6" s="3">
        <f t="shared" si="5"/>
        <v>0.30999999999999994</v>
      </c>
      <c r="EU6" s="3">
        <f t="shared" si="6"/>
        <v>25.833333333333329</v>
      </c>
      <c r="EV6" s="3">
        <v>1</v>
      </c>
      <c r="EW6" s="3">
        <v>3.8</v>
      </c>
      <c r="EX6" s="3">
        <v>22</v>
      </c>
      <c r="EY6" s="3">
        <v>185</v>
      </c>
      <c r="EZ6" s="3">
        <v>58.15</v>
      </c>
      <c r="FA6" s="3">
        <v>209.31</v>
      </c>
      <c r="FB6" s="3">
        <v>166.42</v>
      </c>
      <c r="FC6" s="3">
        <v>358.03</v>
      </c>
      <c r="FD6" s="9">
        <v>32.145748987854248</v>
      </c>
      <c r="FE6" s="9">
        <v>131.38461538461539</v>
      </c>
      <c r="FF6" s="9">
        <v>241.7692307692308</v>
      </c>
      <c r="FG6" s="10">
        <v>71</v>
      </c>
      <c r="FH6" s="9">
        <f t="shared" si="7"/>
        <v>308.71536523929473</v>
      </c>
      <c r="FI6" s="9">
        <f t="shared" si="8"/>
        <v>652.10327455919412</v>
      </c>
      <c r="FJ6" s="9">
        <f t="shared" si="14"/>
        <v>241.7692307692308</v>
      </c>
      <c r="FK6" s="9">
        <f t="shared" si="15"/>
        <v>652.10327455919412</v>
      </c>
      <c r="FL6" s="2">
        <v>46.68</v>
      </c>
      <c r="FM6" s="2">
        <v>15.32</v>
      </c>
      <c r="FN6" s="2">
        <v>10.220000000000001</v>
      </c>
      <c r="FO6" s="2">
        <v>19.579999999999998</v>
      </c>
      <c r="FP6" s="3">
        <v>39</v>
      </c>
      <c r="FQ6" s="3">
        <v>19</v>
      </c>
      <c r="FR6" s="3">
        <v>3</v>
      </c>
      <c r="FS6" s="3"/>
      <c r="FT6" s="3">
        <v>7</v>
      </c>
      <c r="FU6" s="3">
        <v>7</v>
      </c>
      <c r="FV6" s="3">
        <v>3.7</v>
      </c>
      <c r="FW6" s="3">
        <v>9</v>
      </c>
      <c r="FX6" s="3">
        <v>2</v>
      </c>
      <c r="FY6" s="3">
        <v>2</v>
      </c>
      <c r="FZ6" s="3">
        <v>2</v>
      </c>
      <c r="GA6" s="3">
        <v>2</v>
      </c>
      <c r="GB6" s="3">
        <v>2</v>
      </c>
      <c r="GC6" s="3"/>
      <c r="GD6" s="3"/>
      <c r="GE6" s="3">
        <v>38</v>
      </c>
      <c r="GF6" s="3">
        <v>40</v>
      </c>
      <c r="GG6" s="3">
        <v>40</v>
      </c>
      <c r="GH6" s="3">
        <v>37</v>
      </c>
      <c r="GI6" s="3">
        <v>40</v>
      </c>
      <c r="GJ6" s="3">
        <v>37</v>
      </c>
      <c r="GQ6" s="3">
        <v>13</v>
      </c>
      <c r="GR6" s="3">
        <v>14</v>
      </c>
      <c r="GS6" s="3">
        <v>18</v>
      </c>
      <c r="GT6" s="3">
        <v>0</v>
      </c>
      <c r="GU6" s="3">
        <v>18</v>
      </c>
      <c r="GV6" s="3">
        <v>11</v>
      </c>
      <c r="GW6" s="3">
        <v>9</v>
      </c>
      <c r="GX6" s="3">
        <v>11</v>
      </c>
      <c r="GY6" s="3">
        <v>9</v>
      </c>
      <c r="GZ6" s="3">
        <v>8</v>
      </c>
      <c r="HA6" s="3">
        <v>11</v>
      </c>
      <c r="HB6" s="3">
        <v>10</v>
      </c>
      <c r="HC6" s="3">
        <v>66</v>
      </c>
      <c r="HD6" s="3">
        <v>71</v>
      </c>
      <c r="HE6" s="3">
        <v>71</v>
      </c>
      <c r="HF6" s="3">
        <v>62</v>
      </c>
      <c r="HG6" s="3">
        <v>68</v>
      </c>
      <c r="HH6" s="3">
        <v>76</v>
      </c>
      <c r="HI6" s="3">
        <v>6</v>
      </c>
      <c r="HJ6" s="3">
        <v>6</v>
      </c>
      <c r="HK6" s="3">
        <v>5</v>
      </c>
      <c r="HL6" s="3">
        <v>5</v>
      </c>
      <c r="HM6" s="3">
        <v>7</v>
      </c>
      <c r="HN6" s="3">
        <v>6</v>
      </c>
      <c r="HR6" s="3">
        <v>169</v>
      </c>
      <c r="HS6" s="3">
        <v>150</v>
      </c>
      <c r="HW6" s="3"/>
      <c r="HX6" s="3"/>
      <c r="II6" s="3">
        <v>16</v>
      </c>
      <c r="IJ6" s="3">
        <v>4</v>
      </c>
      <c r="IK6" s="3">
        <v>169</v>
      </c>
      <c r="IL6" s="3">
        <v>11</v>
      </c>
      <c r="IM6" s="3">
        <v>10</v>
      </c>
      <c r="IN6" s="3">
        <v>16</v>
      </c>
      <c r="IO6" s="3">
        <v>64</v>
      </c>
      <c r="IP6" s="2">
        <f>IM6-IL6</f>
        <v>-1</v>
      </c>
      <c r="IQ6" s="2">
        <f t="shared" si="17"/>
        <v>567164.17910447763</v>
      </c>
      <c r="IR6" s="9">
        <v>58.150851581508512</v>
      </c>
      <c r="IS6" s="2">
        <f t="shared" si="9"/>
        <v>1.0026008893363536</v>
      </c>
      <c r="IT6" s="2">
        <f t="shared" si="10"/>
        <v>1002.6008893363536</v>
      </c>
      <c r="IU6" s="2">
        <f t="shared" si="21"/>
        <v>238908955223.88062</v>
      </c>
      <c r="IV6" s="11">
        <f t="shared" si="18"/>
        <v>1027.7191299981341</v>
      </c>
      <c r="IW6" s="12">
        <f t="shared" si="19"/>
        <v>-2.1999999999999998E-8</v>
      </c>
      <c r="IX6" s="13">
        <f t="shared" si="11"/>
        <v>21.301148406083772</v>
      </c>
      <c r="IY6" s="13">
        <f t="shared" si="20"/>
        <v>7.2700501582375772</v>
      </c>
    </row>
    <row r="7" spans="1:259" ht="14.5" x14ac:dyDescent="0.35">
      <c r="A7" s="3">
        <v>9</v>
      </c>
      <c r="B7" s="3" t="s">
        <v>622</v>
      </c>
      <c r="C7" s="5">
        <v>47.230136986301368</v>
      </c>
      <c r="D7" s="6" t="s">
        <v>217</v>
      </c>
      <c r="E7" s="7">
        <f t="shared" si="0"/>
        <v>0</v>
      </c>
      <c r="F7" s="6" t="s">
        <v>317</v>
      </c>
      <c r="G7" s="6" t="s">
        <v>219</v>
      </c>
      <c r="H7" s="3">
        <v>0</v>
      </c>
      <c r="I7" s="6" t="s">
        <v>300</v>
      </c>
      <c r="V7" s="6" t="s">
        <v>318</v>
      </c>
      <c r="W7" s="6" t="s">
        <v>319</v>
      </c>
      <c r="X7" s="6" t="s">
        <v>320</v>
      </c>
      <c r="Y7" s="6" t="s">
        <v>321</v>
      </c>
      <c r="AC7" s="6" t="s">
        <v>322</v>
      </c>
      <c r="AD7" s="6" t="s">
        <v>225</v>
      </c>
      <c r="AE7" s="6" t="s">
        <v>267</v>
      </c>
      <c r="AF7" s="6" t="s">
        <v>227</v>
      </c>
      <c r="AW7" s="6" t="s">
        <v>268</v>
      </c>
      <c r="AX7" s="6" t="s">
        <v>323</v>
      </c>
      <c r="AY7" s="4">
        <v>42909</v>
      </c>
      <c r="AZ7" s="6" t="s">
        <v>230</v>
      </c>
      <c r="BA7" s="6" t="s">
        <v>300</v>
      </c>
      <c r="BB7" s="3">
        <f t="shared" si="1"/>
        <v>0</v>
      </c>
      <c r="BC7" s="3"/>
      <c r="BD7" s="3"/>
      <c r="BE7" s="6" t="s">
        <v>230</v>
      </c>
      <c r="BH7" s="6" t="s">
        <v>324</v>
      </c>
      <c r="BI7" s="6" t="s">
        <v>325</v>
      </c>
      <c r="BJ7" s="6" t="s">
        <v>326</v>
      </c>
      <c r="BK7" s="6" t="s">
        <v>327</v>
      </c>
      <c r="BL7" s="6" t="s">
        <v>328</v>
      </c>
      <c r="BM7" s="8" t="s">
        <v>518</v>
      </c>
      <c r="BN7" s="8" t="s">
        <v>518</v>
      </c>
      <c r="BO7" s="8" t="s">
        <v>518</v>
      </c>
      <c r="BP7" s="8" t="s">
        <v>518</v>
      </c>
      <c r="BQ7" s="3">
        <v>64</v>
      </c>
      <c r="BR7" s="3">
        <f t="shared" si="2"/>
        <v>15.625</v>
      </c>
      <c r="BT7" s="3">
        <v>165</v>
      </c>
      <c r="BU7" s="3">
        <v>23.5</v>
      </c>
      <c r="BV7" s="3">
        <v>78</v>
      </c>
      <c r="BW7" s="3">
        <v>11060</v>
      </c>
      <c r="BX7" s="3">
        <v>110</v>
      </c>
      <c r="BY7" s="3">
        <v>36.5</v>
      </c>
      <c r="BZ7" s="3">
        <v>134</v>
      </c>
      <c r="CA7" s="3">
        <v>143</v>
      </c>
      <c r="CB7" s="3">
        <f t="shared" si="3"/>
        <v>9</v>
      </c>
      <c r="CC7" s="3">
        <v>9.6</v>
      </c>
      <c r="CD7" s="3">
        <v>10.5</v>
      </c>
      <c r="CE7" s="3">
        <v>263</v>
      </c>
      <c r="CF7" s="3">
        <v>22</v>
      </c>
      <c r="CG7" s="3">
        <v>86</v>
      </c>
      <c r="CH7" s="3">
        <v>87</v>
      </c>
      <c r="CI7" s="3">
        <v>5.82</v>
      </c>
      <c r="CJ7" s="3">
        <v>6.98</v>
      </c>
      <c r="CK7" s="3">
        <v>3.32</v>
      </c>
      <c r="CL7" s="3">
        <v>2.69</v>
      </c>
      <c r="CM7" s="3">
        <v>143</v>
      </c>
      <c r="CN7" s="3">
        <v>0</v>
      </c>
      <c r="CO7" s="3">
        <v>142</v>
      </c>
      <c r="CP7" s="3">
        <v>141</v>
      </c>
      <c r="CQ7" s="3">
        <v>142</v>
      </c>
      <c r="CR7" s="3">
        <v>143</v>
      </c>
      <c r="CS7" s="3">
        <v>3.9</v>
      </c>
      <c r="CT7" s="3">
        <v>0</v>
      </c>
      <c r="CU7" s="3">
        <v>4.5999999999999996</v>
      </c>
      <c r="CV7" s="3">
        <v>4.3</v>
      </c>
      <c r="CW7" s="3">
        <v>4.4000000000000004</v>
      </c>
      <c r="CX7" s="3">
        <v>4.0999999999999996</v>
      </c>
      <c r="CY7" s="3">
        <v>105</v>
      </c>
      <c r="CZ7" s="3">
        <v>0</v>
      </c>
      <c r="DA7" s="3">
        <v>107</v>
      </c>
      <c r="DB7" s="3">
        <v>107</v>
      </c>
      <c r="DC7" s="3">
        <v>106</v>
      </c>
      <c r="DD7" s="3">
        <v>103</v>
      </c>
      <c r="DE7" s="3">
        <v>22</v>
      </c>
      <c r="DF7" s="3">
        <v>0</v>
      </c>
      <c r="DG7" s="3">
        <v>24</v>
      </c>
      <c r="DH7" s="3">
        <v>21</v>
      </c>
      <c r="DI7" s="3">
        <v>24</v>
      </c>
      <c r="DJ7" s="3">
        <v>25</v>
      </c>
      <c r="DK7" s="3">
        <v>93</v>
      </c>
      <c r="DL7" s="3"/>
      <c r="DM7" s="6" t="s">
        <v>329</v>
      </c>
      <c r="DN7" s="3">
        <v>84</v>
      </c>
      <c r="DO7" s="3">
        <v>86</v>
      </c>
      <c r="DP7" s="3">
        <v>86</v>
      </c>
      <c r="DQ7" s="3">
        <v>63</v>
      </c>
      <c r="DR7" s="3">
        <v>0</v>
      </c>
      <c r="DS7" s="6" t="s">
        <v>330</v>
      </c>
      <c r="DT7" s="3">
        <v>71</v>
      </c>
      <c r="DU7" s="3">
        <v>69</v>
      </c>
      <c r="DV7" s="3">
        <v>69</v>
      </c>
      <c r="DW7" s="3">
        <v>2.33</v>
      </c>
      <c r="DX7" s="3"/>
      <c r="DY7" s="3">
        <v>2.38</v>
      </c>
      <c r="DZ7" s="3">
        <v>2.31</v>
      </c>
      <c r="EA7" s="3">
        <v>2.36</v>
      </c>
      <c r="EB7" s="3">
        <v>2.39</v>
      </c>
      <c r="EC7" s="3">
        <v>1.06</v>
      </c>
      <c r="ED7" s="3"/>
      <c r="EE7" s="3">
        <v>0.92</v>
      </c>
      <c r="EF7" s="3">
        <v>0.88</v>
      </c>
      <c r="EG7" s="3">
        <v>0.91</v>
      </c>
      <c r="EH7" s="3">
        <v>0.89</v>
      </c>
      <c r="EI7" s="3">
        <v>0.84</v>
      </c>
      <c r="EJ7" s="3"/>
      <c r="EK7" s="3">
        <v>0.49</v>
      </c>
      <c r="EL7" s="3">
        <v>0.63</v>
      </c>
      <c r="EM7" s="3">
        <v>0.57999999999999996</v>
      </c>
      <c r="EN7" s="3">
        <v>0.83</v>
      </c>
      <c r="EO7" s="3">
        <v>4</v>
      </c>
      <c r="EP7" s="3">
        <f t="shared" si="4"/>
        <v>24.999999999999996</v>
      </c>
      <c r="EQ7" s="3"/>
      <c r="ER7" s="3">
        <f t="shared" si="13"/>
        <v>41.666666666666664</v>
      </c>
      <c r="ES7" s="3">
        <v>0.49</v>
      </c>
      <c r="ET7" s="3">
        <f t="shared" si="5"/>
        <v>0.35</v>
      </c>
      <c r="EU7" s="3">
        <f t="shared" si="6"/>
        <v>41.666666666666664</v>
      </c>
      <c r="EV7" s="3">
        <v>3</v>
      </c>
      <c r="EW7" s="3">
        <v>5.0999999999999996</v>
      </c>
      <c r="EX7" s="3">
        <v>96</v>
      </c>
      <c r="EY7" s="3">
        <v>171</v>
      </c>
      <c r="EZ7" s="3">
        <v>213.74</v>
      </c>
      <c r="FA7" s="3"/>
      <c r="FB7" s="3">
        <v>164.05</v>
      </c>
      <c r="FC7" s="3">
        <v>229.86</v>
      </c>
      <c r="FD7" s="9">
        <v>131.58823529411765</v>
      </c>
      <c r="FE7" s="9"/>
      <c r="FF7" s="9">
        <v>157.4493927125506</v>
      </c>
      <c r="FG7" s="10">
        <v>19</v>
      </c>
      <c r="FH7" s="9">
        <f t="shared" si="7"/>
        <v>-100</v>
      </c>
      <c r="FI7" s="9">
        <f t="shared" si="8"/>
        <v>19.653092360901216</v>
      </c>
      <c r="FJ7" s="9">
        <f t="shared" si="14"/>
        <v>157.4493927125506</v>
      </c>
      <c r="FK7" s="9">
        <f t="shared" si="15"/>
        <v>19.653092360901216</v>
      </c>
      <c r="FL7" s="2">
        <v>4.2699999999999996</v>
      </c>
      <c r="FM7" s="3"/>
      <c r="FN7" s="2">
        <v>3.56</v>
      </c>
      <c r="FO7" s="2">
        <v>16.809999999999999</v>
      </c>
      <c r="FP7" s="3">
        <v>1</v>
      </c>
      <c r="FQ7" s="3">
        <v>5</v>
      </c>
      <c r="FR7" s="3">
        <v>5</v>
      </c>
      <c r="FS7" s="3"/>
      <c r="FT7" s="3">
        <v>30</v>
      </c>
      <c r="FU7" s="3">
        <v>28</v>
      </c>
      <c r="FV7" s="3">
        <v>3.3</v>
      </c>
      <c r="FW7" s="3">
        <v>43</v>
      </c>
      <c r="FX7" s="3">
        <v>2</v>
      </c>
      <c r="FY7" s="3"/>
      <c r="FZ7" s="3">
        <v>2</v>
      </c>
      <c r="GA7" s="3">
        <v>2</v>
      </c>
      <c r="GB7" s="3">
        <v>2</v>
      </c>
      <c r="GC7" s="3"/>
      <c r="GD7" s="3"/>
      <c r="GE7" s="3">
        <v>30</v>
      </c>
      <c r="GF7" s="3"/>
      <c r="GG7" s="3">
        <v>32</v>
      </c>
      <c r="GH7" s="3">
        <v>32</v>
      </c>
      <c r="GI7" s="3">
        <v>35</v>
      </c>
      <c r="GJ7" s="3">
        <v>36</v>
      </c>
      <c r="GL7" s="3">
        <v>0</v>
      </c>
      <c r="GQ7" s="3">
        <v>31</v>
      </c>
      <c r="GR7" s="3">
        <v>0</v>
      </c>
      <c r="GS7" s="3">
        <v>38</v>
      </c>
      <c r="GT7" s="3">
        <v>38</v>
      </c>
      <c r="GU7" s="3">
        <v>38</v>
      </c>
      <c r="GV7" s="3">
        <v>72</v>
      </c>
      <c r="GW7" s="3">
        <v>14</v>
      </c>
      <c r="GX7" s="3">
        <v>0</v>
      </c>
      <c r="GY7" s="3">
        <v>16</v>
      </c>
      <c r="GZ7" s="3">
        <v>17</v>
      </c>
      <c r="HA7" s="3">
        <v>18</v>
      </c>
      <c r="HB7" s="3">
        <v>23</v>
      </c>
      <c r="HC7" s="3">
        <v>40</v>
      </c>
      <c r="HD7" s="3">
        <v>0</v>
      </c>
      <c r="HE7" s="3">
        <v>43</v>
      </c>
      <c r="HF7" s="3">
        <v>44</v>
      </c>
      <c r="HG7" s="3">
        <v>45</v>
      </c>
      <c r="HH7" s="3">
        <v>51</v>
      </c>
      <c r="HI7" s="3">
        <v>6</v>
      </c>
      <c r="HJ7" s="3">
        <v>0</v>
      </c>
      <c r="HK7" s="3">
        <v>5</v>
      </c>
      <c r="HL7" s="3">
        <v>4</v>
      </c>
      <c r="HM7" s="3">
        <v>5</v>
      </c>
      <c r="HN7" s="3">
        <v>5</v>
      </c>
      <c r="II7" s="3"/>
      <c r="IJ7" s="3">
        <v>4</v>
      </c>
      <c r="IL7" s="3"/>
      <c r="IM7" s="3">
        <v>5</v>
      </c>
      <c r="IN7" s="3">
        <v>14</v>
      </c>
      <c r="IO7" s="3">
        <v>1</v>
      </c>
      <c r="IQ7" s="2">
        <f t="shared" si="17"/>
        <v>447761.19402985077</v>
      </c>
      <c r="IR7" s="9">
        <v>213.73569198751301</v>
      </c>
      <c r="IS7" s="2">
        <f t="shared" si="9"/>
        <v>3.6850981377157415</v>
      </c>
      <c r="IT7" s="2">
        <f t="shared" si="10"/>
        <v>3685.0981377157414</v>
      </c>
      <c r="IU7" s="2">
        <f t="shared" si="21"/>
        <v>188759701492.53732</v>
      </c>
      <c r="IV7" s="11">
        <f t="shared" si="18"/>
        <v>2782.0254128189295</v>
      </c>
      <c r="IW7" s="12">
        <f t="shared" si="19"/>
        <v>-9.5999999999999999E-8</v>
      </c>
      <c r="IX7" s="13">
        <f t="shared" si="11"/>
        <v>34.426817409287899</v>
      </c>
      <c r="IY7" s="13">
        <f t="shared" si="20"/>
        <v>9.2834225393075283</v>
      </c>
    </row>
    <row r="8" spans="1:259" ht="14.5" x14ac:dyDescent="0.35">
      <c r="A8" s="3">
        <v>11</v>
      </c>
      <c r="B8" s="3" t="s">
        <v>614</v>
      </c>
      <c r="C8" s="5">
        <v>47.863013698630134</v>
      </c>
      <c r="D8" s="6" t="s">
        <v>217</v>
      </c>
      <c r="E8" s="7">
        <f t="shared" si="0"/>
        <v>0</v>
      </c>
      <c r="F8" s="6" t="s">
        <v>341</v>
      </c>
      <c r="G8" s="6" t="s">
        <v>219</v>
      </c>
      <c r="H8" s="3">
        <v>0</v>
      </c>
      <c r="I8" s="6" t="s">
        <v>300</v>
      </c>
      <c r="V8" s="6" t="s">
        <v>222</v>
      </c>
      <c r="W8" s="6" t="s">
        <v>342</v>
      </c>
      <c r="X8" s="6" t="s">
        <v>343</v>
      </c>
      <c r="AW8" s="6" t="s">
        <v>248</v>
      </c>
      <c r="AX8" s="6" t="s">
        <v>249</v>
      </c>
      <c r="AY8" s="4">
        <v>42913</v>
      </c>
      <c r="AZ8" s="6" t="s">
        <v>230</v>
      </c>
      <c r="BA8" s="6" t="s">
        <v>300</v>
      </c>
      <c r="BB8" s="3">
        <f t="shared" si="1"/>
        <v>0</v>
      </c>
      <c r="BC8" s="3"/>
      <c r="BD8" s="3"/>
      <c r="BE8" s="6" t="s">
        <v>230</v>
      </c>
      <c r="BF8" s="6" t="s">
        <v>344</v>
      </c>
      <c r="BG8" s="6" t="s">
        <v>518</v>
      </c>
      <c r="BH8" s="6" t="s">
        <v>345</v>
      </c>
      <c r="BI8" s="6" t="s">
        <v>345</v>
      </c>
      <c r="BJ8" s="6" t="s">
        <v>251</v>
      </c>
      <c r="BK8" s="6" t="s">
        <v>251</v>
      </c>
      <c r="BL8" s="6" t="s">
        <v>251</v>
      </c>
      <c r="BM8" s="8" t="s">
        <v>518</v>
      </c>
      <c r="BN8" s="8" t="s">
        <v>518</v>
      </c>
      <c r="BO8" s="8" t="s">
        <v>518</v>
      </c>
      <c r="BP8" s="8" t="s">
        <v>518</v>
      </c>
      <c r="BQ8" s="3">
        <v>48</v>
      </c>
      <c r="BR8" s="3">
        <f t="shared" si="2"/>
        <v>20.833333333333332</v>
      </c>
      <c r="BT8" s="3">
        <v>160</v>
      </c>
      <c r="BU8" s="3">
        <v>18.8</v>
      </c>
      <c r="BV8" s="3">
        <v>85</v>
      </c>
      <c r="BW8" s="3">
        <v>12388</v>
      </c>
      <c r="BX8" s="3">
        <v>123</v>
      </c>
      <c r="BY8" s="3">
        <v>36.9</v>
      </c>
      <c r="BZ8" s="3">
        <v>105</v>
      </c>
      <c r="CA8" s="3">
        <v>133</v>
      </c>
      <c r="CB8" s="3">
        <f t="shared" si="3"/>
        <v>28</v>
      </c>
      <c r="CC8" s="3">
        <v>5.0999999999999996</v>
      </c>
      <c r="CD8" s="3">
        <v>6.1</v>
      </c>
      <c r="CE8" s="3">
        <v>362</v>
      </c>
      <c r="CF8" s="3">
        <v>284</v>
      </c>
      <c r="CG8" s="3">
        <v>78</v>
      </c>
      <c r="CH8" s="3">
        <v>84</v>
      </c>
      <c r="CI8" s="3">
        <v>3.39</v>
      </c>
      <c r="CJ8" s="3">
        <v>3.94</v>
      </c>
      <c r="CK8" s="3">
        <v>1.04</v>
      </c>
      <c r="CL8" s="3">
        <v>1.1100000000000001</v>
      </c>
      <c r="CM8" s="3">
        <v>140</v>
      </c>
      <c r="CN8" s="3">
        <v>139</v>
      </c>
      <c r="CO8" s="3">
        <v>142</v>
      </c>
      <c r="CP8" s="3">
        <v>140</v>
      </c>
      <c r="CQ8" s="3">
        <v>143</v>
      </c>
      <c r="CR8" s="3">
        <v>142</v>
      </c>
      <c r="CS8" s="3">
        <v>4.2</v>
      </c>
      <c r="CT8" s="3">
        <v>4.5</v>
      </c>
      <c r="CU8" s="3">
        <v>4.3</v>
      </c>
      <c r="CV8" s="3">
        <v>4.5</v>
      </c>
      <c r="CW8" s="3">
        <v>4.2</v>
      </c>
      <c r="CX8" s="3">
        <v>4.0999999999999996</v>
      </c>
      <c r="CY8" s="3">
        <v>100</v>
      </c>
      <c r="CZ8" s="3">
        <v>103</v>
      </c>
      <c r="DA8" s="3">
        <v>104</v>
      </c>
      <c r="DB8" s="3">
        <v>101</v>
      </c>
      <c r="DC8" s="3">
        <v>102</v>
      </c>
      <c r="DD8" s="3">
        <v>105</v>
      </c>
      <c r="DE8" s="3">
        <v>26</v>
      </c>
      <c r="DF8" s="3">
        <v>24</v>
      </c>
      <c r="DG8" s="3">
        <v>25</v>
      </c>
      <c r="DH8" s="3">
        <v>22</v>
      </c>
      <c r="DI8" s="3">
        <v>23</v>
      </c>
      <c r="DJ8" s="3">
        <v>23</v>
      </c>
      <c r="DK8" s="3">
        <v>50</v>
      </c>
      <c r="DL8" s="3">
        <v>50</v>
      </c>
      <c r="DM8" s="6" t="s">
        <v>346</v>
      </c>
      <c r="DN8" s="3">
        <v>55</v>
      </c>
      <c r="DO8" s="3">
        <v>49</v>
      </c>
      <c r="DP8" s="3">
        <v>53</v>
      </c>
      <c r="DQ8" s="3">
        <v>90</v>
      </c>
      <c r="DR8" s="3">
        <v>90</v>
      </c>
      <c r="DS8" s="6" t="s">
        <v>239</v>
      </c>
      <c r="DT8" s="3">
        <v>90</v>
      </c>
      <c r="DU8" s="3">
        <v>90</v>
      </c>
      <c r="DV8" s="3">
        <v>90</v>
      </c>
      <c r="DW8" s="3">
        <v>2.21</v>
      </c>
      <c r="DX8" s="3">
        <v>2.23</v>
      </c>
      <c r="DY8" s="3">
        <v>2.23</v>
      </c>
      <c r="DZ8" s="3">
        <v>2.23</v>
      </c>
      <c r="EA8" s="3">
        <v>2.2200000000000002</v>
      </c>
      <c r="EB8" s="3">
        <v>2.27</v>
      </c>
      <c r="EC8" s="3">
        <v>0.84</v>
      </c>
      <c r="ED8" s="3">
        <v>0.84</v>
      </c>
      <c r="EE8" s="3">
        <v>0.84</v>
      </c>
      <c r="EF8" s="3">
        <v>0.85</v>
      </c>
      <c r="EG8" s="3">
        <v>0.84</v>
      </c>
      <c r="EH8" s="3">
        <v>0.87</v>
      </c>
      <c r="EI8" s="3">
        <v>1.1599999999999999</v>
      </c>
      <c r="EJ8" s="3">
        <v>1.01</v>
      </c>
      <c r="EK8" s="3">
        <v>0.85</v>
      </c>
      <c r="EL8" s="3">
        <v>0.61</v>
      </c>
      <c r="EM8" s="3">
        <v>0.54</v>
      </c>
      <c r="EN8" s="3">
        <v>0.69</v>
      </c>
      <c r="EO8" s="3">
        <v>14</v>
      </c>
      <c r="EP8" s="3">
        <f t="shared" si="4"/>
        <v>47.41379310344827</v>
      </c>
      <c r="EQ8" s="3">
        <f t="shared" si="12"/>
        <v>12.931034482758614</v>
      </c>
      <c r="ER8" s="3">
        <f t="shared" si="13"/>
        <v>26.72413793103448</v>
      </c>
      <c r="ES8" s="3">
        <v>0.54</v>
      </c>
      <c r="ET8" s="3">
        <f t="shared" si="5"/>
        <v>0.61999999999999988</v>
      </c>
      <c r="EU8" s="3">
        <f t="shared" si="6"/>
        <v>53.448275862068961</v>
      </c>
      <c r="EV8" s="3">
        <v>3</v>
      </c>
      <c r="EW8" s="3">
        <v>9.4</v>
      </c>
      <c r="EX8" s="3">
        <v>23</v>
      </c>
      <c r="EY8" s="3">
        <v>117</v>
      </c>
      <c r="EZ8" s="3">
        <v>191.67</v>
      </c>
      <c r="FA8" s="3">
        <v>322.14</v>
      </c>
      <c r="FB8" s="3">
        <v>409.73</v>
      </c>
      <c r="FC8" s="3">
        <v>152.13</v>
      </c>
      <c r="FD8" s="9">
        <v>303.69230769230774</v>
      </c>
      <c r="FE8" s="9">
        <v>116.38461538461539</v>
      </c>
      <c r="FF8" s="9">
        <v>97.538461538461561</v>
      </c>
      <c r="FG8" s="10">
        <v>41.27272727272728</v>
      </c>
      <c r="FH8" s="9">
        <f t="shared" si="7"/>
        <v>-61.676798378926044</v>
      </c>
      <c r="FI8" s="9">
        <f t="shared" si="8"/>
        <v>-67.882472137791282</v>
      </c>
      <c r="FJ8" s="9">
        <f t="shared" si="14"/>
        <v>116.38461538461539</v>
      </c>
      <c r="FK8" s="9">
        <f t="shared" si="15"/>
        <v>-61.676798378926044</v>
      </c>
      <c r="FL8" s="2">
        <v>31.5</v>
      </c>
      <c r="FM8" s="2">
        <v>35.61</v>
      </c>
      <c r="FN8" s="2">
        <v>15.61</v>
      </c>
      <c r="FO8" s="2">
        <v>13.62</v>
      </c>
      <c r="FP8" s="3">
        <v>50</v>
      </c>
      <c r="FQ8" s="3">
        <v>36</v>
      </c>
      <c r="FR8" s="3">
        <v>28</v>
      </c>
      <c r="FS8" s="3"/>
      <c r="FT8" s="3">
        <v>3</v>
      </c>
      <c r="FU8" s="3">
        <v>16</v>
      </c>
      <c r="FV8" s="3">
        <v>3.1</v>
      </c>
      <c r="FW8" s="3">
        <v>5</v>
      </c>
      <c r="FX8" s="3">
        <v>2</v>
      </c>
      <c r="FY8" s="3">
        <v>2</v>
      </c>
      <c r="FZ8" s="3">
        <v>2</v>
      </c>
      <c r="GA8" s="3">
        <v>2</v>
      </c>
      <c r="GB8" s="3">
        <v>2</v>
      </c>
      <c r="GC8" s="3"/>
      <c r="GD8" s="3"/>
      <c r="GE8" s="3">
        <v>39</v>
      </c>
      <c r="GF8" s="3">
        <v>38</v>
      </c>
      <c r="GG8" s="3">
        <v>39</v>
      </c>
      <c r="GH8" s="3">
        <v>37</v>
      </c>
      <c r="GI8" s="3">
        <v>37</v>
      </c>
      <c r="GJ8" s="3">
        <v>38</v>
      </c>
      <c r="GQ8" s="3">
        <v>15</v>
      </c>
      <c r="GR8" s="3">
        <v>17</v>
      </c>
      <c r="GS8" s="3">
        <v>20</v>
      </c>
      <c r="GT8" s="3">
        <v>24</v>
      </c>
      <c r="GU8" s="3">
        <v>18</v>
      </c>
      <c r="GV8" s="3">
        <v>21</v>
      </c>
      <c r="GW8" s="3">
        <v>16</v>
      </c>
      <c r="GX8" s="3">
        <v>16</v>
      </c>
      <c r="GY8" s="3">
        <v>20</v>
      </c>
      <c r="GZ8" s="3">
        <v>33</v>
      </c>
      <c r="HA8" s="3">
        <v>25</v>
      </c>
      <c r="HB8" s="3">
        <v>40</v>
      </c>
      <c r="HC8" s="3">
        <v>70</v>
      </c>
      <c r="HD8" s="3">
        <v>72</v>
      </c>
      <c r="HE8" s="3">
        <v>72</v>
      </c>
      <c r="HF8" s="3">
        <v>78</v>
      </c>
      <c r="HG8" s="3">
        <v>71</v>
      </c>
      <c r="HH8" s="3">
        <v>85</v>
      </c>
      <c r="HI8" s="3">
        <v>6</v>
      </c>
      <c r="HJ8" s="3">
        <v>6</v>
      </c>
      <c r="HK8" s="3">
        <v>6</v>
      </c>
      <c r="HL8" s="3">
        <v>11</v>
      </c>
      <c r="HM8" s="3">
        <v>7</v>
      </c>
      <c r="HN8" s="3">
        <v>11</v>
      </c>
      <c r="II8" s="3">
        <v>28</v>
      </c>
      <c r="IJ8" s="3">
        <v>2</v>
      </c>
      <c r="IL8" s="3">
        <v>30</v>
      </c>
      <c r="IM8" s="3">
        <v>38</v>
      </c>
      <c r="IN8" s="3">
        <v>30</v>
      </c>
      <c r="IO8" s="3">
        <v>38</v>
      </c>
      <c r="IP8" s="2">
        <f t="shared" ref="IP8:IP17" si="22">IM8-IL8</f>
        <v>8</v>
      </c>
      <c r="IQ8" s="2">
        <f t="shared" si="17"/>
        <v>582089.55223880603</v>
      </c>
      <c r="IR8" s="9">
        <v>191.66666666666669</v>
      </c>
      <c r="IS8" s="2">
        <f t="shared" si="9"/>
        <v>3.3045977011494254</v>
      </c>
      <c r="IT8" s="2">
        <f t="shared" si="10"/>
        <v>3304.5977011494256</v>
      </c>
      <c r="IU8" s="2">
        <f t="shared" si="21"/>
        <v>245177611940.29855</v>
      </c>
      <c r="IV8" s="11">
        <f t="shared" si="18"/>
        <v>2647.3721221478818</v>
      </c>
      <c r="IW8" s="12">
        <f t="shared" si="19"/>
        <v>-2.3000000000000001E-8</v>
      </c>
      <c r="IX8" s="13">
        <f t="shared" si="11"/>
        <v>8.6808816129173589</v>
      </c>
      <c r="IY8" s="13">
        <f t="shared" si="20"/>
        <v>3.0405111762736068</v>
      </c>
    </row>
    <row r="9" spans="1:259" ht="14.5" x14ac:dyDescent="0.35">
      <c r="A9" s="3">
        <v>13</v>
      </c>
      <c r="B9" s="3" t="s">
        <v>612</v>
      </c>
      <c r="C9" s="5">
        <v>49.832876712328769</v>
      </c>
      <c r="D9" s="6" t="s">
        <v>253</v>
      </c>
      <c r="E9" s="7">
        <f t="shared" si="0"/>
        <v>1</v>
      </c>
      <c r="F9" s="6" t="s">
        <v>348</v>
      </c>
      <c r="G9" s="6" t="s">
        <v>219</v>
      </c>
      <c r="H9" s="3">
        <v>0</v>
      </c>
      <c r="I9" s="6" t="s">
        <v>300</v>
      </c>
      <c r="V9" s="6" t="s">
        <v>349</v>
      </c>
      <c r="W9" s="6" t="s">
        <v>350</v>
      </c>
      <c r="X9" s="6" t="s">
        <v>351</v>
      </c>
      <c r="Y9" s="6" t="s">
        <v>352</v>
      </c>
      <c r="Z9" s="6" t="s">
        <v>353</v>
      </c>
      <c r="AA9" s="6" t="s">
        <v>354</v>
      </c>
      <c r="AB9" s="6" t="s">
        <v>355</v>
      </c>
      <c r="AC9" s="6" t="s">
        <v>224</v>
      </c>
      <c r="AD9" s="6" t="s">
        <v>225</v>
      </c>
      <c r="AE9" s="6" t="s">
        <v>226</v>
      </c>
      <c r="AF9" s="6" t="s">
        <v>247</v>
      </c>
      <c r="AW9" s="6" t="s">
        <v>248</v>
      </c>
      <c r="AX9" s="6" t="s">
        <v>249</v>
      </c>
      <c r="AY9" s="4">
        <v>42922</v>
      </c>
      <c r="AZ9" s="6" t="s">
        <v>220</v>
      </c>
      <c r="BA9" s="6" t="s">
        <v>518</v>
      </c>
      <c r="BB9" s="3">
        <f t="shared" si="1"/>
        <v>1</v>
      </c>
      <c r="BC9" s="3">
        <v>1</v>
      </c>
      <c r="BD9" s="3">
        <v>1</v>
      </c>
      <c r="BE9" s="6" t="s">
        <v>230</v>
      </c>
      <c r="BH9" s="6" t="s">
        <v>251</v>
      </c>
      <c r="BI9" s="6" t="s">
        <v>251</v>
      </c>
      <c r="BJ9" s="6" t="s">
        <v>251</v>
      </c>
      <c r="BK9" s="6" t="s">
        <v>251</v>
      </c>
      <c r="BL9" s="6" t="s">
        <v>251</v>
      </c>
      <c r="BM9" s="8" t="s">
        <v>300</v>
      </c>
      <c r="BN9" s="8" t="s">
        <v>300</v>
      </c>
      <c r="BO9" s="8" t="s">
        <v>300</v>
      </c>
      <c r="BP9" s="8" t="s">
        <v>300</v>
      </c>
      <c r="BQ9" s="3">
        <v>125</v>
      </c>
      <c r="BR9" s="3">
        <f t="shared" si="2"/>
        <v>8</v>
      </c>
      <c r="BT9" s="3">
        <v>183</v>
      </c>
      <c r="BU9" s="3">
        <v>37.299999999999997</v>
      </c>
      <c r="BV9" s="3">
        <v>76</v>
      </c>
      <c r="BW9" s="3">
        <v>11370</v>
      </c>
      <c r="BX9" s="3">
        <v>113</v>
      </c>
      <c r="BY9" s="3">
        <v>36</v>
      </c>
      <c r="BZ9" s="3">
        <v>162</v>
      </c>
      <c r="CA9" s="3">
        <v>154</v>
      </c>
      <c r="CB9" s="3">
        <f t="shared" si="3"/>
        <v>-8</v>
      </c>
      <c r="CC9" s="3">
        <v>8.6999999999999993</v>
      </c>
      <c r="CD9" s="3">
        <v>8</v>
      </c>
      <c r="CE9" s="3">
        <v>209</v>
      </c>
      <c r="CF9" s="3">
        <v>211</v>
      </c>
      <c r="CG9" s="3">
        <v>81</v>
      </c>
      <c r="CH9" s="3">
        <v>81</v>
      </c>
      <c r="CI9" s="3">
        <v>5.57</v>
      </c>
      <c r="CJ9" s="3">
        <v>5.28</v>
      </c>
      <c r="CK9" s="3">
        <v>2.3199999999999998</v>
      </c>
      <c r="CL9" s="3">
        <v>2.04</v>
      </c>
      <c r="CM9" s="3">
        <v>142</v>
      </c>
      <c r="CN9" s="3">
        <v>141</v>
      </c>
      <c r="CO9" s="3">
        <v>141</v>
      </c>
      <c r="CP9" s="3">
        <v>140</v>
      </c>
      <c r="CQ9" s="3">
        <v>140</v>
      </c>
      <c r="CR9" s="3">
        <v>140</v>
      </c>
      <c r="CS9" s="3">
        <v>4.8</v>
      </c>
      <c r="CT9" s="3">
        <v>4.9000000000000004</v>
      </c>
      <c r="CU9" s="3">
        <v>4.9000000000000004</v>
      </c>
      <c r="CV9" s="3">
        <v>4.4000000000000004</v>
      </c>
      <c r="CW9" s="3">
        <v>4.5999999999999996</v>
      </c>
      <c r="CX9" s="3">
        <v>4.8</v>
      </c>
      <c r="CY9" s="3">
        <v>98</v>
      </c>
      <c r="CZ9" s="3">
        <v>100</v>
      </c>
      <c r="DA9" s="3">
        <v>100</v>
      </c>
      <c r="DB9" s="3">
        <v>99</v>
      </c>
      <c r="DC9" s="3">
        <v>102</v>
      </c>
      <c r="DD9" s="3">
        <v>98</v>
      </c>
      <c r="DE9" s="3">
        <v>28</v>
      </c>
      <c r="DF9" s="3">
        <v>26</v>
      </c>
      <c r="DG9" s="3">
        <v>26</v>
      </c>
      <c r="DH9" s="3">
        <v>28</v>
      </c>
      <c r="DI9" s="3">
        <v>21</v>
      </c>
      <c r="DJ9" s="3">
        <v>25</v>
      </c>
      <c r="DK9" s="3">
        <v>80</v>
      </c>
      <c r="DL9" s="3">
        <v>74</v>
      </c>
      <c r="DM9" s="6" t="s">
        <v>356</v>
      </c>
      <c r="DN9" s="3">
        <v>84</v>
      </c>
      <c r="DO9" s="3">
        <v>74</v>
      </c>
      <c r="DP9" s="3">
        <v>76</v>
      </c>
      <c r="DQ9" s="3">
        <v>90</v>
      </c>
      <c r="DR9" s="3">
        <v>90</v>
      </c>
      <c r="DS9" s="6" t="s">
        <v>239</v>
      </c>
      <c r="DT9" s="3">
        <v>90</v>
      </c>
      <c r="DU9" s="3">
        <v>90</v>
      </c>
      <c r="DV9" s="3">
        <v>90</v>
      </c>
      <c r="DW9" s="3">
        <v>2.4300000000000002</v>
      </c>
      <c r="DX9" s="3">
        <v>2.4</v>
      </c>
      <c r="DY9" s="3">
        <v>2.31</v>
      </c>
      <c r="DZ9" s="3">
        <v>2.31</v>
      </c>
      <c r="EA9" s="3">
        <v>2.37</v>
      </c>
      <c r="EB9" s="3">
        <v>2.4900000000000002</v>
      </c>
      <c r="EC9" s="3">
        <v>0.83</v>
      </c>
      <c r="ED9" s="3">
        <v>0.82</v>
      </c>
      <c r="EE9" s="3">
        <v>0.79</v>
      </c>
      <c r="EF9" s="3">
        <v>0.71</v>
      </c>
      <c r="EG9" s="3">
        <v>0.8</v>
      </c>
      <c r="EH9" s="3">
        <v>0.79</v>
      </c>
      <c r="EI9" s="3">
        <v>1.39</v>
      </c>
      <c r="EJ9" s="3">
        <v>1.25</v>
      </c>
      <c r="EK9" s="3">
        <v>0.97</v>
      </c>
      <c r="EL9" s="3">
        <v>0.87</v>
      </c>
      <c r="EM9" s="3">
        <v>1.01</v>
      </c>
      <c r="EN9" s="3">
        <v>1.3</v>
      </c>
      <c r="EO9" s="3">
        <v>7</v>
      </c>
      <c r="EP9" s="3">
        <f t="shared" si="4"/>
        <v>37.410071942446038</v>
      </c>
      <c r="EQ9" s="3">
        <f t="shared" si="12"/>
        <v>10.07194244604316</v>
      </c>
      <c r="ER9" s="3">
        <f t="shared" si="13"/>
        <v>30.215827338129493</v>
      </c>
      <c r="ES9" s="3">
        <v>0.87</v>
      </c>
      <c r="ET9" s="3">
        <f t="shared" si="5"/>
        <v>0.51999999999999991</v>
      </c>
      <c r="EU9" s="3">
        <f t="shared" si="6"/>
        <v>37.410071942446038</v>
      </c>
      <c r="EV9" s="3">
        <v>1</v>
      </c>
      <c r="EW9" s="3">
        <v>1.39</v>
      </c>
      <c r="EX9" s="3">
        <v>50</v>
      </c>
      <c r="EY9" s="3">
        <v>132</v>
      </c>
      <c r="EZ9" s="3">
        <v>451.94</v>
      </c>
      <c r="FA9" s="3">
        <v>495.5</v>
      </c>
      <c r="FB9" s="3">
        <v>228.77</v>
      </c>
      <c r="FC9" s="3">
        <v>174.03</v>
      </c>
      <c r="FD9" s="9">
        <v>32.181818181818194</v>
      </c>
      <c r="FE9" s="9">
        <v>56.27272727272728</v>
      </c>
      <c r="FF9" s="9">
        <v>29.000000000000007</v>
      </c>
      <c r="FG9" s="10">
        <v>3.5454545454545459</v>
      </c>
      <c r="FH9" s="9">
        <f t="shared" si="7"/>
        <v>74.85875706214685</v>
      </c>
      <c r="FI9" s="9">
        <f t="shared" si="8"/>
        <v>-9.8870056497175263</v>
      </c>
      <c r="FJ9" s="9">
        <f t="shared" si="14"/>
        <v>56.27272727272728</v>
      </c>
      <c r="FK9" s="9">
        <f t="shared" si="15"/>
        <v>74.85875706214685</v>
      </c>
      <c r="FL9" s="2">
        <v>35.61</v>
      </c>
      <c r="FM9" s="2">
        <v>52.21</v>
      </c>
      <c r="FN9" s="2">
        <v>37.57</v>
      </c>
      <c r="FO9" s="2">
        <v>21.32</v>
      </c>
      <c r="FP9" s="3">
        <v>23</v>
      </c>
      <c r="FQ9" s="3">
        <v>19</v>
      </c>
      <c r="FR9" s="3">
        <v>8</v>
      </c>
      <c r="FS9" s="3"/>
      <c r="FT9" s="3">
        <v>16</v>
      </c>
      <c r="FU9" s="3">
        <v>25</v>
      </c>
      <c r="FV9" s="3">
        <v>3.6</v>
      </c>
      <c r="FW9" s="3">
        <v>21</v>
      </c>
      <c r="FX9" s="3">
        <v>2</v>
      </c>
      <c r="FY9" s="3">
        <v>3</v>
      </c>
      <c r="FZ9" s="3">
        <v>3</v>
      </c>
      <c r="GA9" s="3">
        <v>2</v>
      </c>
      <c r="GB9" s="3">
        <v>9</v>
      </c>
      <c r="GC9" s="3">
        <v>24</v>
      </c>
      <c r="GD9" s="3">
        <f t="shared" si="16"/>
        <v>3.1780538303479458</v>
      </c>
      <c r="GE9" s="3">
        <v>43</v>
      </c>
      <c r="GF9" s="3">
        <v>40</v>
      </c>
      <c r="GG9" s="3"/>
      <c r="GH9" s="3">
        <v>38</v>
      </c>
      <c r="GI9" s="3">
        <v>40</v>
      </c>
      <c r="GJ9" s="3">
        <v>36</v>
      </c>
      <c r="GM9" s="3">
        <v>0</v>
      </c>
      <c r="GQ9" s="3">
        <v>40</v>
      </c>
      <c r="GR9" s="3">
        <v>35</v>
      </c>
      <c r="GS9" s="3">
        <v>0</v>
      </c>
      <c r="GT9" s="3">
        <v>29</v>
      </c>
      <c r="GU9" s="3">
        <v>41</v>
      </c>
      <c r="GV9" s="3">
        <v>23</v>
      </c>
      <c r="GW9" s="3">
        <v>147</v>
      </c>
      <c r="GX9" s="3">
        <v>134</v>
      </c>
      <c r="GY9" s="3">
        <v>0</v>
      </c>
      <c r="GZ9" s="3">
        <v>120</v>
      </c>
      <c r="HA9" s="3">
        <v>127</v>
      </c>
      <c r="HB9" s="3">
        <v>102</v>
      </c>
      <c r="HC9" s="3">
        <v>93</v>
      </c>
      <c r="HD9" s="3">
        <v>88</v>
      </c>
      <c r="HE9" s="3">
        <v>0</v>
      </c>
      <c r="HF9" s="3">
        <v>29</v>
      </c>
      <c r="HG9" s="3">
        <v>89</v>
      </c>
      <c r="HH9" s="3">
        <v>97</v>
      </c>
      <c r="HI9" s="3">
        <v>8</v>
      </c>
      <c r="HJ9" s="3">
        <v>8</v>
      </c>
      <c r="HK9" s="3">
        <v>0</v>
      </c>
      <c r="HL9" s="3">
        <v>6</v>
      </c>
      <c r="HM9" s="3">
        <v>7</v>
      </c>
      <c r="HN9" s="3">
        <v>6</v>
      </c>
      <c r="II9" s="3">
        <v>39</v>
      </c>
      <c r="IJ9" s="3">
        <v>3</v>
      </c>
      <c r="IL9" s="3">
        <v>80</v>
      </c>
      <c r="IM9" s="3">
        <v>43</v>
      </c>
      <c r="IN9" s="3">
        <v>14</v>
      </c>
      <c r="IO9" s="3">
        <v>32</v>
      </c>
      <c r="IP9" s="2">
        <f t="shared" si="22"/>
        <v>-37</v>
      </c>
      <c r="IQ9" s="2">
        <f t="shared" si="17"/>
        <v>641791.04477611941</v>
      </c>
      <c r="IR9" s="9">
        <v>451.94000000000005</v>
      </c>
      <c r="IS9" s="2">
        <f t="shared" si="9"/>
        <v>7.7920689655172426</v>
      </c>
      <c r="IT9" s="2">
        <f t="shared" si="10"/>
        <v>7792.0689655172428</v>
      </c>
      <c r="IU9" s="2">
        <f t="shared" si="21"/>
        <v>270252238805.97015</v>
      </c>
      <c r="IV9" s="11">
        <f t="shared" si="18"/>
        <v>5805.522902727741</v>
      </c>
      <c r="IW9" s="12">
        <f t="shared" si="19"/>
        <v>-4.9999999999999998E-8</v>
      </c>
      <c r="IX9" s="13">
        <f t="shared" si="11"/>
        <v>8.6090384872839429</v>
      </c>
      <c r="IY9" s="13">
        <f t="shared" si="20"/>
        <v>3.3237313216503543</v>
      </c>
    </row>
    <row r="10" spans="1:259" ht="14.5" x14ac:dyDescent="0.35">
      <c r="A10" s="3">
        <v>14</v>
      </c>
      <c r="B10" s="3" t="s">
        <v>610</v>
      </c>
      <c r="C10" s="5">
        <v>74.8</v>
      </c>
      <c r="D10" s="6" t="s">
        <v>253</v>
      </c>
      <c r="E10" s="7">
        <f t="shared" si="0"/>
        <v>1</v>
      </c>
      <c r="F10" s="6" t="s">
        <v>348</v>
      </c>
      <c r="G10" s="6" t="s">
        <v>219</v>
      </c>
      <c r="H10" s="3">
        <v>0</v>
      </c>
      <c r="I10" s="6" t="s">
        <v>300</v>
      </c>
      <c r="V10" s="6" t="s">
        <v>357</v>
      </c>
      <c r="W10" s="6" t="s">
        <v>358</v>
      </c>
      <c r="X10" s="6" t="s">
        <v>359</v>
      </c>
      <c r="Y10" s="6" t="s">
        <v>360</v>
      </c>
      <c r="Z10" s="6" t="s">
        <v>361</v>
      </c>
      <c r="AA10" s="6" t="s">
        <v>362</v>
      </c>
      <c r="AC10" s="6" t="s">
        <v>224</v>
      </c>
      <c r="AD10" s="6" t="s">
        <v>225</v>
      </c>
      <c r="AE10" s="6" t="s">
        <v>226</v>
      </c>
      <c r="AF10" s="6" t="s">
        <v>227</v>
      </c>
      <c r="AW10" s="6" t="s">
        <v>248</v>
      </c>
      <c r="AX10" s="6" t="s">
        <v>249</v>
      </c>
      <c r="AY10" s="4">
        <v>42933</v>
      </c>
      <c r="AZ10" s="6" t="s">
        <v>230</v>
      </c>
      <c r="BA10" s="6" t="s">
        <v>300</v>
      </c>
      <c r="BB10" s="3">
        <f t="shared" si="1"/>
        <v>0</v>
      </c>
      <c r="BC10" s="3"/>
      <c r="BD10" s="3"/>
      <c r="BE10" s="6" t="s">
        <v>230</v>
      </c>
      <c r="BH10" s="6" t="s">
        <v>251</v>
      </c>
      <c r="BI10" s="6" t="s">
        <v>363</v>
      </c>
      <c r="BJ10" s="6" t="s">
        <v>364</v>
      </c>
      <c r="BK10" s="6" t="s">
        <v>364</v>
      </c>
      <c r="BL10" s="6" t="s">
        <v>365</v>
      </c>
      <c r="BM10" s="8" t="s">
        <v>404</v>
      </c>
      <c r="BN10" s="8" t="s">
        <v>518</v>
      </c>
      <c r="BO10" s="8" t="s">
        <v>300</v>
      </c>
      <c r="BP10" s="8" t="s">
        <v>518</v>
      </c>
      <c r="BQ10" s="3">
        <v>104</v>
      </c>
      <c r="BR10" s="3">
        <f t="shared" si="2"/>
        <v>9.615384615384615</v>
      </c>
      <c r="BT10" s="3">
        <v>178</v>
      </c>
      <c r="BU10" s="3">
        <v>32.799999999999997</v>
      </c>
      <c r="BV10" s="3">
        <v>65</v>
      </c>
      <c r="BW10" s="3">
        <v>11755</v>
      </c>
      <c r="BX10" s="3">
        <v>117</v>
      </c>
      <c r="BY10" s="3">
        <v>36.5</v>
      </c>
      <c r="BZ10" s="3">
        <v>93</v>
      </c>
      <c r="CA10" s="3">
        <v>104</v>
      </c>
      <c r="CB10" s="3">
        <f t="shared" si="3"/>
        <v>11</v>
      </c>
      <c r="CC10" s="3">
        <v>5.5</v>
      </c>
      <c r="CD10" s="3">
        <v>5.2</v>
      </c>
      <c r="CE10" s="3">
        <v>174</v>
      </c>
      <c r="CF10" s="3">
        <v>179</v>
      </c>
      <c r="CG10" s="3">
        <v>88</v>
      </c>
      <c r="CH10" s="3">
        <v>92</v>
      </c>
      <c r="CI10" s="3">
        <v>3.64</v>
      </c>
      <c r="CJ10" s="3">
        <v>3.41</v>
      </c>
      <c r="CK10" s="3">
        <v>1.28</v>
      </c>
      <c r="CL10" s="3">
        <v>1.33</v>
      </c>
      <c r="CM10" s="3">
        <v>141</v>
      </c>
      <c r="CN10" s="3">
        <v>140</v>
      </c>
      <c r="CO10" s="3">
        <v>140</v>
      </c>
      <c r="CP10" s="3">
        <v>142</v>
      </c>
      <c r="CQ10" s="3">
        <v>142</v>
      </c>
      <c r="CR10" s="3">
        <v>141</v>
      </c>
      <c r="CS10" s="3">
        <v>4.7</v>
      </c>
      <c r="CT10" s="3">
        <v>4.4000000000000004</v>
      </c>
      <c r="CU10" s="3">
        <v>4.5999999999999996</v>
      </c>
      <c r="CV10" s="3">
        <v>4.5999999999999996</v>
      </c>
      <c r="CW10" s="3">
        <v>4.8</v>
      </c>
      <c r="CX10" s="3">
        <v>4.8</v>
      </c>
      <c r="CY10" s="3">
        <v>102</v>
      </c>
      <c r="CZ10" s="3">
        <v>103</v>
      </c>
      <c r="DA10" s="3">
        <v>104</v>
      </c>
      <c r="DB10" s="3">
        <v>104</v>
      </c>
      <c r="DC10" s="3">
        <v>105</v>
      </c>
      <c r="DD10" s="3">
        <v>101</v>
      </c>
      <c r="DE10" s="3">
        <v>22</v>
      </c>
      <c r="DF10" s="3">
        <v>25</v>
      </c>
      <c r="DG10" s="3">
        <v>22</v>
      </c>
      <c r="DH10" s="3">
        <v>25</v>
      </c>
      <c r="DI10" s="3">
        <v>23</v>
      </c>
      <c r="DJ10" s="3">
        <v>24</v>
      </c>
      <c r="DK10" s="3">
        <v>89</v>
      </c>
      <c r="DL10" s="3">
        <v>78</v>
      </c>
      <c r="DM10" s="6" t="s">
        <v>305</v>
      </c>
      <c r="DN10" s="3">
        <v>92</v>
      </c>
      <c r="DO10" s="3">
        <v>91</v>
      </c>
      <c r="DP10" s="3">
        <v>95</v>
      </c>
      <c r="DQ10" s="3">
        <v>72</v>
      </c>
      <c r="DR10" s="3">
        <v>84</v>
      </c>
      <c r="DS10" s="6" t="s">
        <v>366</v>
      </c>
      <c r="DT10" s="3">
        <v>69</v>
      </c>
      <c r="DU10" s="3">
        <v>70</v>
      </c>
      <c r="DV10" s="3">
        <v>67</v>
      </c>
      <c r="DW10" s="3">
        <v>2.41</v>
      </c>
      <c r="DX10" s="3">
        <v>2.4700000000000002</v>
      </c>
      <c r="DY10" s="3">
        <v>2.44</v>
      </c>
      <c r="DZ10" s="3">
        <v>2.44</v>
      </c>
      <c r="EA10" s="3">
        <v>2.44</v>
      </c>
      <c r="EB10" s="3">
        <v>2.5</v>
      </c>
      <c r="EC10" s="3">
        <v>0.88</v>
      </c>
      <c r="ED10" s="3">
        <v>0.88</v>
      </c>
      <c r="EE10" s="3">
        <v>0.91</v>
      </c>
      <c r="EF10" s="3">
        <v>0.98</v>
      </c>
      <c r="EG10" s="3">
        <v>0.89</v>
      </c>
      <c r="EH10" s="3">
        <v>0.92</v>
      </c>
      <c r="EI10" s="3">
        <v>0.97</v>
      </c>
      <c r="EJ10" s="3">
        <v>0.74</v>
      </c>
      <c r="EK10" s="3">
        <v>0.77</v>
      </c>
      <c r="EL10" s="3">
        <v>0.98</v>
      </c>
      <c r="EM10" s="3">
        <v>0.73</v>
      </c>
      <c r="EN10" s="3">
        <v>0.98</v>
      </c>
      <c r="EO10" s="3">
        <v>14</v>
      </c>
      <c r="EP10" s="3">
        <f t="shared" si="4"/>
        <v>-1.0309278350515474</v>
      </c>
      <c r="EQ10" s="3">
        <f t="shared" si="12"/>
        <v>23.711340206185564</v>
      </c>
      <c r="ER10" s="3">
        <f t="shared" si="13"/>
        <v>20.618556701030926</v>
      </c>
      <c r="ES10" s="3">
        <v>0.73</v>
      </c>
      <c r="ET10" s="3">
        <f t="shared" si="5"/>
        <v>0.24</v>
      </c>
      <c r="EU10" s="3">
        <f t="shared" si="6"/>
        <v>24.742268041237114</v>
      </c>
      <c r="EV10" s="3">
        <v>2</v>
      </c>
      <c r="EW10" s="3">
        <v>4.5</v>
      </c>
      <c r="EX10" s="3">
        <v>71</v>
      </c>
      <c r="EY10" s="3">
        <v>71</v>
      </c>
      <c r="EZ10" s="3">
        <v>257.66000000000003</v>
      </c>
      <c r="FA10" s="3">
        <v>87.96</v>
      </c>
      <c r="FB10" s="3">
        <v>230.98</v>
      </c>
      <c r="FC10" s="3">
        <v>213.6</v>
      </c>
      <c r="FD10" s="9">
        <v>31.727272727272727</v>
      </c>
      <c r="FE10" s="9">
        <v>88</v>
      </c>
      <c r="FF10" s="9">
        <v>101.75000000000001</v>
      </c>
      <c r="FG10" s="10">
        <v>98.4166666666667</v>
      </c>
      <c r="FH10" s="9">
        <f t="shared" si="7"/>
        <v>177.36389684813753</v>
      </c>
      <c r="FI10" s="9">
        <f t="shared" si="8"/>
        <v>220.70200573065907</v>
      </c>
      <c r="FJ10" s="9">
        <f t="shared" si="14"/>
        <v>101.75000000000001</v>
      </c>
      <c r="FK10" s="9">
        <f t="shared" si="15"/>
        <v>220.70200573065907</v>
      </c>
      <c r="FL10" s="2">
        <v>929.79</v>
      </c>
      <c r="FM10" s="2">
        <v>402.64</v>
      </c>
      <c r="FN10" s="2">
        <v>341.04</v>
      </c>
      <c r="FO10" s="2">
        <v>580.14</v>
      </c>
      <c r="FP10" s="3">
        <v>20</v>
      </c>
      <c r="FQ10" s="3">
        <v>22</v>
      </c>
      <c r="FR10" s="3">
        <v>13</v>
      </c>
      <c r="FS10" s="3"/>
      <c r="FT10" s="3">
        <v>6</v>
      </c>
      <c r="FU10" s="3">
        <v>51</v>
      </c>
      <c r="FV10" s="3">
        <v>3</v>
      </c>
      <c r="FW10" s="3">
        <v>10</v>
      </c>
      <c r="FX10" s="3">
        <v>15</v>
      </c>
      <c r="FY10" s="3">
        <v>17</v>
      </c>
      <c r="FZ10" s="3">
        <v>17</v>
      </c>
      <c r="GA10" s="3">
        <v>15</v>
      </c>
      <c r="GB10" s="3">
        <v>14</v>
      </c>
      <c r="GC10" s="3">
        <v>15</v>
      </c>
      <c r="GD10" s="3">
        <f t="shared" si="16"/>
        <v>2.7080502011022101</v>
      </c>
      <c r="GE10" s="3">
        <v>32</v>
      </c>
      <c r="GF10" s="3">
        <v>31</v>
      </c>
      <c r="GG10" s="3">
        <v>28</v>
      </c>
      <c r="GH10" s="3">
        <v>30</v>
      </c>
      <c r="GI10" s="3">
        <v>29</v>
      </c>
      <c r="GJ10" s="3">
        <v>31</v>
      </c>
      <c r="GQ10" s="3">
        <v>26</v>
      </c>
      <c r="GR10" s="3">
        <v>20</v>
      </c>
      <c r="GS10" s="3">
        <v>19</v>
      </c>
      <c r="GT10" s="3">
        <v>23</v>
      </c>
      <c r="GU10" s="3">
        <v>20</v>
      </c>
      <c r="GV10" s="3">
        <v>21</v>
      </c>
      <c r="GW10" s="3">
        <v>155</v>
      </c>
      <c r="GX10" s="3">
        <v>211</v>
      </c>
      <c r="GY10" s="3">
        <v>194</v>
      </c>
      <c r="GZ10" s="3">
        <v>212</v>
      </c>
      <c r="HA10" s="3">
        <v>204</v>
      </c>
      <c r="HB10" s="3">
        <v>179</v>
      </c>
      <c r="HC10" s="3">
        <v>91</v>
      </c>
      <c r="HD10" s="3">
        <v>98</v>
      </c>
      <c r="HE10" s="3">
        <v>100</v>
      </c>
      <c r="HF10" s="3">
        <v>106</v>
      </c>
      <c r="HG10" s="3">
        <v>94</v>
      </c>
      <c r="HH10" s="3">
        <v>95</v>
      </c>
      <c r="HI10" s="3">
        <v>13</v>
      </c>
      <c r="HJ10" s="3">
        <v>7</v>
      </c>
      <c r="HK10" s="3">
        <v>12</v>
      </c>
      <c r="HL10" s="3">
        <v>12</v>
      </c>
      <c r="HM10" s="3">
        <v>11</v>
      </c>
      <c r="HN10" s="3">
        <v>8</v>
      </c>
      <c r="II10" s="3">
        <v>20</v>
      </c>
      <c r="IJ10" s="3">
        <v>32</v>
      </c>
      <c r="IL10" s="3">
        <v>59</v>
      </c>
      <c r="IM10" s="3">
        <v>20</v>
      </c>
      <c r="IN10" s="3">
        <v>36</v>
      </c>
      <c r="IO10" s="3">
        <v>35</v>
      </c>
      <c r="IP10" s="2">
        <f t="shared" si="22"/>
        <v>-39</v>
      </c>
      <c r="IQ10" s="2">
        <f t="shared" si="17"/>
        <v>477611.94029850746</v>
      </c>
      <c r="IR10" s="9">
        <v>257.66423357664235</v>
      </c>
      <c r="IS10" s="2">
        <f t="shared" si="9"/>
        <v>4.4424867858041788</v>
      </c>
      <c r="IT10" s="2">
        <f t="shared" si="10"/>
        <v>4442.4867858041789</v>
      </c>
      <c r="IU10" s="2">
        <f t="shared" si="21"/>
        <v>201297014925.37314</v>
      </c>
      <c r="IV10" s="11">
        <f t="shared" si="18"/>
        <v>3347.6079142420299</v>
      </c>
      <c r="IW10" s="12">
        <f t="shared" si="19"/>
        <v>-7.1E-8</v>
      </c>
      <c r="IX10" s="13">
        <f t="shared" si="11"/>
        <v>21.182194209906161</v>
      </c>
      <c r="IY10" s="13">
        <f t="shared" si="20"/>
        <v>6.0913035200337626</v>
      </c>
    </row>
    <row r="11" spans="1:259" ht="14.5" x14ac:dyDescent="0.35">
      <c r="A11" s="3">
        <v>16</v>
      </c>
      <c r="B11" s="3" t="s">
        <v>616</v>
      </c>
      <c r="C11" s="5">
        <v>45.035616438356165</v>
      </c>
      <c r="D11" s="6" t="s">
        <v>217</v>
      </c>
      <c r="E11" s="7">
        <f t="shared" si="0"/>
        <v>0</v>
      </c>
      <c r="F11" s="6" t="s">
        <v>375</v>
      </c>
      <c r="G11" s="6" t="s">
        <v>219</v>
      </c>
      <c r="H11" s="3">
        <v>0</v>
      </c>
      <c r="I11" s="6" t="s">
        <v>300</v>
      </c>
      <c r="W11" s="6" t="s">
        <v>376</v>
      </c>
      <c r="X11" s="6" t="s">
        <v>377</v>
      </c>
      <c r="Y11" s="6" t="s">
        <v>378</v>
      </c>
      <c r="Z11" s="6" t="s">
        <v>379</v>
      </c>
      <c r="AC11" s="6" t="s">
        <v>380</v>
      </c>
      <c r="AD11" s="6" t="s">
        <v>225</v>
      </c>
      <c r="AE11" s="6" t="s">
        <v>226</v>
      </c>
      <c r="AF11" s="6" t="s">
        <v>247</v>
      </c>
      <c r="AW11" s="6" t="s">
        <v>248</v>
      </c>
      <c r="AX11" s="6" t="s">
        <v>249</v>
      </c>
      <c r="AY11" s="4">
        <v>42937</v>
      </c>
      <c r="AZ11" s="6" t="s">
        <v>230</v>
      </c>
      <c r="BA11" s="6" t="s">
        <v>300</v>
      </c>
      <c r="BB11" s="3">
        <f t="shared" si="1"/>
        <v>0</v>
      </c>
      <c r="BC11" s="3"/>
      <c r="BD11" s="3"/>
      <c r="BE11" s="6" t="s">
        <v>230</v>
      </c>
      <c r="BH11" s="6" t="s">
        <v>251</v>
      </c>
      <c r="BI11" s="6" t="s">
        <v>251</v>
      </c>
      <c r="BJ11" s="6" t="s">
        <v>251</v>
      </c>
      <c r="BK11" s="6" t="s">
        <v>251</v>
      </c>
      <c r="BL11" s="6" t="s">
        <v>251</v>
      </c>
      <c r="BM11" s="8" t="s">
        <v>300</v>
      </c>
      <c r="BN11" s="8" t="s">
        <v>300</v>
      </c>
      <c r="BO11" s="8" t="s">
        <v>300</v>
      </c>
      <c r="BP11" s="8" t="s">
        <v>300</v>
      </c>
      <c r="BQ11" s="3">
        <v>74</v>
      </c>
      <c r="BR11" s="3">
        <f t="shared" si="2"/>
        <v>13.513513513513514</v>
      </c>
      <c r="BT11" s="3">
        <v>170</v>
      </c>
      <c r="BU11" s="3">
        <v>25.4</v>
      </c>
      <c r="BV11" s="3">
        <v>96</v>
      </c>
      <c r="BW11" s="3">
        <v>11361</v>
      </c>
      <c r="BX11" s="3">
        <v>113</v>
      </c>
      <c r="BY11" s="3">
        <v>35.6</v>
      </c>
      <c r="BZ11" s="3">
        <v>122</v>
      </c>
      <c r="CA11" s="3">
        <v>129</v>
      </c>
      <c r="CB11" s="3">
        <f t="shared" si="3"/>
        <v>7</v>
      </c>
      <c r="CC11" s="3">
        <v>5.5</v>
      </c>
      <c r="CD11" s="3">
        <v>5.6</v>
      </c>
      <c r="CE11" s="3">
        <v>222</v>
      </c>
      <c r="CF11" s="3">
        <v>189</v>
      </c>
      <c r="CG11" s="3">
        <v>84</v>
      </c>
      <c r="CH11" s="3">
        <v>86</v>
      </c>
      <c r="CI11" s="3">
        <v>3.21</v>
      </c>
      <c r="CJ11" s="3">
        <v>3.42</v>
      </c>
      <c r="CK11" s="3">
        <v>1.71</v>
      </c>
      <c r="CL11" s="3">
        <v>1.59</v>
      </c>
      <c r="CM11" s="3">
        <v>144</v>
      </c>
      <c r="CN11" s="3">
        <v>141</v>
      </c>
      <c r="CO11" s="3">
        <v>144</v>
      </c>
      <c r="CQ11" s="3">
        <v>139</v>
      </c>
      <c r="CR11" s="3">
        <v>138</v>
      </c>
      <c r="CS11" s="3">
        <v>4.3</v>
      </c>
      <c r="CT11" s="3">
        <v>4.5</v>
      </c>
      <c r="CU11" s="3">
        <v>4.2</v>
      </c>
      <c r="CV11" s="3">
        <v>4.0999999999999996</v>
      </c>
      <c r="CW11" s="3">
        <v>4.0999999999999996</v>
      </c>
      <c r="CX11" s="3">
        <v>0</v>
      </c>
      <c r="CY11" s="3">
        <v>102</v>
      </c>
      <c r="CZ11" s="3">
        <v>104</v>
      </c>
      <c r="DA11" s="3">
        <v>102</v>
      </c>
      <c r="DB11" s="3">
        <v>107</v>
      </c>
      <c r="DC11" s="3">
        <v>102</v>
      </c>
      <c r="DD11" s="3">
        <v>98</v>
      </c>
      <c r="DE11" s="3">
        <v>27</v>
      </c>
      <c r="DF11" s="3">
        <v>24</v>
      </c>
      <c r="DG11" s="3">
        <v>27</v>
      </c>
      <c r="DH11" s="3">
        <v>23</v>
      </c>
      <c r="DI11" s="3">
        <v>24</v>
      </c>
      <c r="DJ11" s="3">
        <v>23</v>
      </c>
      <c r="DK11" s="3">
        <v>63</v>
      </c>
      <c r="DL11" s="3">
        <v>68</v>
      </c>
      <c r="DM11" s="6" t="s">
        <v>330</v>
      </c>
      <c r="DN11" s="3">
        <v>67</v>
      </c>
      <c r="DO11" s="3">
        <v>66</v>
      </c>
      <c r="DP11" s="3">
        <v>71</v>
      </c>
      <c r="DQ11" s="3">
        <v>90</v>
      </c>
      <c r="DR11" s="3">
        <v>90</v>
      </c>
      <c r="DS11" s="6" t="s">
        <v>239</v>
      </c>
      <c r="DT11" s="3">
        <v>90</v>
      </c>
      <c r="DU11" s="3">
        <v>90</v>
      </c>
      <c r="DV11" s="3">
        <v>88</v>
      </c>
      <c r="DW11" s="3">
        <v>2.31</v>
      </c>
      <c r="DX11" s="3">
        <v>2.33</v>
      </c>
      <c r="DY11" s="3">
        <v>2.2999999999999998</v>
      </c>
      <c r="DZ11" s="3">
        <v>2.31</v>
      </c>
      <c r="EA11" s="3">
        <v>2.31</v>
      </c>
      <c r="EB11" s="3">
        <v>2.31</v>
      </c>
      <c r="EC11" s="3">
        <v>0.85</v>
      </c>
      <c r="ED11" s="3">
        <v>0.84</v>
      </c>
      <c r="EE11" s="3">
        <v>0.93</v>
      </c>
      <c r="EF11" s="3">
        <v>0.88</v>
      </c>
      <c r="EG11" s="3">
        <v>0.81</v>
      </c>
      <c r="EH11" s="3">
        <v>0.87</v>
      </c>
      <c r="EI11" s="3">
        <v>1</v>
      </c>
      <c r="EJ11" s="3">
        <v>0.93</v>
      </c>
      <c r="EK11" s="3">
        <v>0.98</v>
      </c>
      <c r="EL11" s="3">
        <v>0.82</v>
      </c>
      <c r="EM11" s="3">
        <v>0.87</v>
      </c>
      <c r="EN11" s="3">
        <v>1.05</v>
      </c>
      <c r="EO11" s="3">
        <v>7</v>
      </c>
      <c r="EP11" s="3">
        <f t="shared" si="4"/>
        <v>18.000000000000004</v>
      </c>
      <c r="EQ11" s="3">
        <f t="shared" si="12"/>
        <v>6.9999999999999947</v>
      </c>
      <c r="ER11" s="3">
        <f t="shared" si="13"/>
        <v>2.0000000000000018</v>
      </c>
      <c r="ES11" s="3">
        <v>0.82</v>
      </c>
      <c r="ET11" s="3">
        <f t="shared" si="5"/>
        <v>0.18000000000000005</v>
      </c>
      <c r="EU11" s="3">
        <f t="shared" si="6"/>
        <v>18.000000000000004</v>
      </c>
      <c r="EV11" s="3">
        <v>1</v>
      </c>
      <c r="EW11" s="3">
        <v>8.3000000000000007</v>
      </c>
      <c r="EX11" s="3">
        <v>29</v>
      </c>
      <c r="EY11" s="3">
        <v>138</v>
      </c>
      <c r="EZ11" s="3">
        <v>361.86</v>
      </c>
      <c r="FA11" s="3">
        <v>257.06</v>
      </c>
      <c r="FB11" s="3">
        <v>146.11000000000001</v>
      </c>
      <c r="FC11" s="3">
        <v>151.74</v>
      </c>
      <c r="FD11" s="9">
        <v>13.090909090909099</v>
      </c>
      <c r="FE11" s="9">
        <v>258.41666666666669</v>
      </c>
      <c r="FF11" s="9">
        <v>92.583333333333329</v>
      </c>
      <c r="FG11" s="10">
        <v>25.916666666666693</v>
      </c>
      <c r="FH11" s="9">
        <f t="shared" si="7"/>
        <v>1874.0162037037028</v>
      </c>
      <c r="FI11" s="9">
        <f t="shared" si="8"/>
        <v>607.23379629629585</v>
      </c>
      <c r="FJ11" s="9">
        <f t="shared" si="14"/>
        <v>258.41666666666669</v>
      </c>
      <c r="FK11" s="9">
        <f t="shared" si="15"/>
        <v>1874.0162037037028</v>
      </c>
      <c r="FL11" s="2">
        <v>73.180000000000007</v>
      </c>
      <c r="FM11" s="2">
        <v>40.14</v>
      </c>
      <c r="FN11" s="2">
        <v>29.96</v>
      </c>
      <c r="FO11" s="2">
        <v>28.89</v>
      </c>
      <c r="FP11" s="3">
        <v>23</v>
      </c>
      <c r="FQ11" s="3">
        <v>10</v>
      </c>
      <c r="FR11" s="3">
        <v>24</v>
      </c>
      <c r="FS11" s="3"/>
      <c r="FT11" s="3">
        <v>6</v>
      </c>
      <c r="FU11" s="3">
        <v>8</v>
      </c>
      <c r="FV11" s="3">
        <v>4.0999999999999996</v>
      </c>
      <c r="FW11" s="3">
        <v>7</v>
      </c>
      <c r="FX11" s="3">
        <v>2</v>
      </c>
      <c r="FY11" s="3">
        <v>2</v>
      </c>
      <c r="FZ11" s="3">
        <v>2</v>
      </c>
      <c r="GA11" s="3">
        <v>2</v>
      </c>
      <c r="GB11" s="3">
        <v>2</v>
      </c>
      <c r="GC11" s="3"/>
      <c r="GD11" s="3"/>
      <c r="GE11" s="3">
        <v>38</v>
      </c>
      <c r="GF11" s="3">
        <v>38</v>
      </c>
      <c r="GG11" s="3">
        <v>39</v>
      </c>
      <c r="GH11" s="3">
        <v>39</v>
      </c>
      <c r="GI11" s="3">
        <v>39</v>
      </c>
      <c r="GJ11" s="3">
        <v>34</v>
      </c>
      <c r="GQ11" s="3">
        <v>47</v>
      </c>
      <c r="GR11" s="3">
        <v>49</v>
      </c>
      <c r="GS11" s="3">
        <v>63</v>
      </c>
      <c r="GT11" s="3">
        <v>63</v>
      </c>
      <c r="GU11" s="3">
        <v>17</v>
      </c>
      <c r="GV11" s="3">
        <v>0</v>
      </c>
      <c r="GW11" s="3">
        <v>11</v>
      </c>
      <c r="GX11" s="3">
        <v>12</v>
      </c>
      <c r="GY11" s="3">
        <v>11</v>
      </c>
      <c r="GZ11" s="3">
        <v>11</v>
      </c>
      <c r="HA11" s="3">
        <v>15</v>
      </c>
      <c r="HB11" s="3">
        <v>15</v>
      </c>
      <c r="HC11" s="3">
        <v>98</v>
      </c>
      <c r="HD11" s="3">
        <v>97</v>
      </c>
      <c r="HE11" s="3">
        <v>94</v>
      </c>
      <c r="HF11" s="3">
        <v>94</v>
      </c>
      <c r="HG11" s="3">
        <v>61</v>
      </c>
      <c r="HH11" s="3">
        <v>101</v>
      </c>
      <c r="HI11" s="3">
        <v>7</v>
      </c>
      <c r="HJ11" s="3">
        <v>6</v>
      </c>
      <c r="HK11" s="3">
        <v>7</v>
      </c>
      <c r="HL11" s="3">
        <v>7</v>
      </c>
      <c r="HM11" s="3">
        <v>3</v>
      </c>
      <c r="HN11" s="3">
        <v>6</v>
      </c>
      <c r="II11" s="3">
        <v>10</v>
      </c>
      <c r="IJ11" s="3">
        <v>2</v>
      </c>
      <c r="IL11" s="3">
        <v>38</v>
      </c>
      <c r="IM11" s="3">
        <v>6</v>
      </c>
      <c r="IN11" s="3">
        <v>9</v>
      </c>
      <c r="IO11" s="3">
        <v>24</v>
      </c>
      <c r="IP11" s="2">
        <f t="shared" si="22"/>
        <v>-32</v>
      </c>
      <c r="IQ11" s="2">
        <f t="shared" si="17"/>
        <v>567164.17910447763</v>
      </c>
      <c r="IR11" s="9">
        <v>361.86094069529651</v>
      </c>
      <c r="IS11" s="2">
        <f t="shared" si="9"/>
        <v>6.238981736125802</v>
      </c>
      <c r="IT11" s="2">
        <f t="shared" si="10"/>
        <v>6238.9817361258019</v>
      </c>
      <c r="IU11" s="2">
        <f t="shared" si="21"/>
        <v>238908955223.88062</v>
      </c>
      <c r="IV11" s="11">
        <f t="shared" si="18"/>
        <v>4688.2857227507475</v>
      </c>
      <c r="IW11" s="12">
        <f t="shared" si="19"/>
        <v>-2.9000000000000002E-8</v>
      </c>
      <c r="IX11" s="13">
        <f t="shared" si="11"/>
        <v>6.1836812716467531</v>
      </c>
      <c r="IY11" s="13">
        <f t="shared" si="20"/>
        <v>2.1104811886380044</v>
      </c>
    </row>
    <row r="12" spans="1:259" ht="14.5" x14ac:dyDescent="0.35">
      <c r="A12" s="3">
        <v>18</v>
      </c>
      <c r="B12" s="3" t="s">
        <v>615</v>
      </c>
      <c r="C12" s="5">
        <v>59.701369863013696</v>
      </c>
      <c r="D12" s="6" t="s">
        <v>253</v>
      </c>
      <c r="E12" s="7">
        <f t="shared" si="0"/>
        <v>1</v>
      </c>
      <c r="F12" s="6" t="s">
        <v>341</v>
      </c>
      <c r="G12" s="6" t="s">
        <v>219</v>
      </c>
      <c r="H12" s="3">
        <v>0</v>
      </c>
      <c r="I12" s="6" t="s">
        <v>300</v>
      </c>
      <c r="V12" s="6" t="s">
        <v>381</v>
      </c>
      <c r="W12" s="6" t="s">
        <v>382</v>
      </c>
      <c r="X12" s="6" t="s">
        <v>383</v>
      </c>
      <c r="Y12" s="6" t="s">
        <v>384</v>
      </c>
      <c r="AW12" s="6" t="s">
        <v>248</v>
      </c>
      <c r="AX12" s="6" t="s">
        <v>323</v>
      </c>
      <c r="AY12" s="4">
        <v>42947</v>
      </c>
      <c r="AZ12" s="6" t="s">
        <v>230</v>
      </c>
      <c r="BA12" s="6" t="s">
        <v>300</v>
      </c>
      <c r="BB12" s="3">
        <f t="shared" si="1"/>
        <v>0</v>
      </c>
      <c r="BC12" s="3"/>
      <c r="BD12" s="3"/>
      <c r="BE12" s="6" t="s">
        <v>230</v>
      </c>
      <c r="BH12" s="6" t="s">
        <v>385</v>
      </c>
      <c r="BI12" s="6" t="s">
        <v>386</v>
      </c>
      <c r="BJ12" s="6" t="s">
        <v>251</v>
      </c>
      <c r="BK12" s="6" t="s">
        <v>309</v>
      </c>
      <c r="BL12" s="6" t="s">
        <v>309</v>
      </c>
      <c r="BM12" s="8" t="s">
        <v>518</v>
      </c>
      <c r="BN12" s="8" t="s">
        <v>518</v>
      </c>
      <c r="BO12" s="8" t="s">
        <v>518</v>
      </c>
      <c r="BP12" s="8" t="s">
        <v>518</v>
      </c>
      <c r="BQ12" s="3">
        <v>81</v>
      </c>
      <c r="BR12" s="3">
        <f t="shared" si="2"/>
        <v>12.345679012345679</v>
      </c>
      <c r="BT12" s="3">
        <v>170</v>
      </c>
      <c r="BU12" s="3">
        <v>28</v>
      </c>
      <c r="BV12" s="3">
        <v>62</v>
      </c>
      <c r="BW12" s="3">
        <v>14184</v>
      </c>
      <c r="BX12" s="3">
        <v>141</v>
      </c>
      <c r="BY12" s="3">
        <v>36.200000000000003</v>
      </c>
      <c r="BZ12" s="3">
        <v>144</v>
      </c>
      <c r="CA12" s="3"/>
      <c r="CB12" s="3"/>
      <c r="CC12" s="3">
        <v>4.4000000000000004</v>
      </c>
      <c r="CD12" s="3">
        <v>0</v>
      </c>
      <c r="CE12" s="3">
        <v>186</v>
      </c>
      <c r="CF12" s="3"/>
      <c r="CG12" s="3">
        <v>85</v>
      </c>
      <c r="CH12" s="3"/>
      <c r="CI12" s="3">
        <v>2.5499999999999998</v>
      </c>
      <c r="CJ12" s="3">
        <v>0</v>
      </c>
      <c r="CK12" s="3">
        <v>1.47</v>
      </c>
      <c r="CL12" s="3">
        <v>0</v>
      </c>
      <c r="CM12" s="3">
        <v>143</v>
      </c>
      <c r="CN12" s="3">
        <v>141</v>
      </c>
      <c r="CO12" s="3">
        <v>141</v>
      </c>
      <c r="CP12" s="3">
        <v>138</v>
      </c>
      <c r="CQ12" s="3">
        <v>0</v>
      </c>
      <c r="CR12" s="3">
        <v>0</v>
      </c>
      <c r="CS12" s="3">
        <v>4.0999999999999996</v>
      </c>
      <c r="CT12" s="3">
        <v>4.5</v>
      </c>
      <c r="CU12" s="3">
        <v>4.5</v>
      </c>
      <c r="CV12" s="3">
        <v>4.4000000000000004</v>
      </c>
      <c r="CW12" s="3">
        <v>0</v>
      </c>
      <c r="CX12" s="3">
        <v>0</v>
      </c>
      <c r="CY12" s="3">
        <v>103</v>
      </c>
      <c r="CZ12" s="3">
        <v>102</v>
      </c>
      <c r="DA12" s="3">
        <v>100</v>
      </c>
      <c r="DB12" s="3">
        <v>101</v>
      </c>
      <c r="DC12" s="3">
        <v>0</v>
      </c>
      <c r="DD12" s="3">
        <v>0</v>
      </c>
      <c r="DE12" s="3">
        <v>26</v>
      </c>
      <c r="DF12" s="3">
        <v>23</v>
      </c>
      <c r="DG12" s="3">
        <v>25</v>
      </c>
      <c r="DH12" s="3">
        <v>21</v>
      </c>
      <c r="DI12" s="3">
        <v>0</v>
      </c>
      <c r="DJ12" s="3">
        <v>0</v>
      </c>
      <c r="DK12" s="3">
        <v>87</v>
      </c>
      <c r="DL12" s="3">
        <v>71</v>
      </c>
      <c r="DM12" s="6" t="s">
        <v>286</v>
      </c>
      <c r="DN12" s="3">
        <v>65</v>
      </c>
      <c r="DO12" s="3"/>
      <c r="DP12" s="3"/>
      <c r="DQ12" s="3">
        <v>83</v>
      </c>
      <c r="DR12" s="3">
        <v>90</v>
      </c>
      <c r="DS12" s="6" t="s">
        <v>239</v>
      </c>
      <c r="DT12" s="3">
        <v>90</v>
      </c>
      <c r="DU12" s="3">
        <v>0</v>
      </c>
      <c r="DV12" s="3">
        <v>0</v>
      </c>
      <c r="DW12" s="3">
        <v>2.3199999999999998</v>
      </c>
      <c r="DX12" s="3">
        <v>2.37</v>
      </c>
      <c r="DY12" s="3">
        <v>2.2999999999999998</v>
      </c>
      <c r="DZ12" s="3">
        <v>2.27</v>
      </c>
      <c r="EA12" s="3"/>
      <c r="EB12" s="3"/>
      <c r="EC12" s="3">
        <v>0.76</v>
      </c>
      <c r="ED12" s="3">
        <v>0.94</v>
      </c>
      <c r="EE12" s="3">
        <v>0.94</v>
      </c>
      <c r="EF12" s="3">
        <v>0.89</v>
      </c>
      <c r="EG12" s="3"/>
      <c r="EH12" s="3"/>
      <c r="EI12" s="3">
        <v>0.9</v>
      </c>
      <c r="EJ12" s="3">
        <v>0.85</v>
      </c>
      <c r="EK12" s="3">
        <v>0.63</v>
      </c>
      <c r="EL12" s="3">
        <v>0.6</v>
      </c>
      <c r="EM12" s="3"/>
      <c r="EN12" s="3"/>
      <c r="EO12" s="3">
        <v>7</v>
      </c>
      <c r="EP12" s="3">
        <f t="shared" si="4"/>
        <v>33.333333333333336</v>
      </c>
      <c r="EQ12" s="3">
        <f t="shared" si="12"/>
        <v>5.5555555555555598</v>
      </c>
      <c r="ER12" s="3">
        <f t="shared" si="13"/>
        <v>30</v>
      </c>
      <c r="ES12" s="3">
        <v>0.6</v>
      </c>
      <c r="ET12" s="3">
        <f t="shared" si="5"/>
        <v>0.30000000000000004</v>
      </c>
      <c r="EU12" s="3">
        <f t="shared" si="6"/>
        <v>33.333333333333336</v>
      </c>
      <c r="EV12" s="3">
        <v>2</v>
      </c>
      <c r="EW12" s="3">
        <v>3.9</v>
      </c>
      <c r="EX12" s="3">
        <v>52</v>
      </c>
      <c r="EY12" s="3"/>
      <c r="EZ12" s="3">
        <v>40.22</v>
      </c>
      <c r="FA12" s="3">
        <v>106.04</v>
      </c>
      <c r="FB12" s="3">
        <v>80.28</v>
      </c>
      <c r="FC12" s="3"/>
      <c r="FD12" s="9">
        <v>8.1802721088435373</v>
      </c>
      <c r="FE12" s="9">
        <v>170.11764705882354</v>
      </c>
      <c r="FF12" s="9">
        <v>485.11764705882359</v>
      </c>
      <c r="FG12" s="10"/>
      <c r="FH12" s="9">
        <f t="shared" si="7"/>
        <v>1979.6086584321881</v>
      </c>
      <c r="FI12" s="9">
        <f t="shared" si="8"/>
        <v>5830.3363091598394</v>
      </c>
      <c r="FJ12" s="9">
        <f t="shared" si="14"/>
        <v>485.11764705882359</v>
      </c>
      <c r="FK12" s="9">
        <f t="shared" si="15"/>
        <v>5830.3363091598394</v>
      </c>
      <c r="FL12" s="2">
        <v>44.9</v>
      </c>
      <c r="FM12" s="2">
        <v>99.9</v>
      </c>
      <c r="FN12" s="2">
        <v>39.67</v>
      </c>
      <c r="FO12" s="3"/>
      <c r="FP12" s="3">
        <v>20</v>
      </c>
      <c r="FQ12" s="3">
        <v>20</v>
      </c>
      <c r="FR12" s="3"/>
      <c r="FS12" s="3"/>
      <c r="FT12" s="3">
        <v>17</v>
      </c>
      <c r="FU12" s="3">
        <v>15</v>
      </c>
      <c r="FV12" s="3">
        <v>3.2</v>
      </c>
      <c r="FW12" s="3">
        <v>25</v>
      </c>
      <c r="FX12" s="3">
        <v>2</v>
      </c>
      <c r="FY12" s="3">
        <v>2</v>
      </c>
      <c r="FZ12" s="3">
        <v>2</v>
      </c>
      <c r="GA12" s="3"/>
      <c r="GB12" s="3"/>
      <c r="GC12" s="3">
        <v>15</v>
      </c>
      <c r="GD12" s="3">
        <f t="shared" si="16"/>
        <v>2.7080502011022101</v>
      </c>
      <c r="GE12" s="3">
        <v>38</v>
      </c>
      <c r="GF12" s="3">
        <v>39</v>
      </c>
      <c r="GG12" s="3">
        <v>38</v>
      </c>
      <c r="GH12" s="3">
        <v>39</v>
      </c>
      <c r="GI12" s="3"/>
      <c r="GJ12" s="3"/>
      <c r="GO12" s="3">
        <v>0</v>
      </c>
      <c r="GP12" s="3">
        <v>0</v>
      </c>
      <c r="GQ12" s="3">
        <v>20</v>
      </c>
      <c r="GR12" s="3">
        <v>21</v>
      </c>
      <c r="GS12" s="3">
        <v>23</v>
      </c>
      <c r="GT12" s="3">
        <v>35</v>
      </c>
      <c r="GU12" s="3">
        <v>0</v>
      </c>
      <c r="GV12" s="3">
        <v>0</v>
      </c>
      <c r="GW12" s="3">
        <v>17</v>
      </c>
      <c r="GX12" s="3">
        <v>19</v>
      </c>
      <c r="GY12" s="3">
        <v>19</v>
      </c>
      <c r="GZ12" s="3">
        <v>21</v>
      </c>
      <c r="HA12" s="3">
        <v>0</v>
      </c>
      <c r="HB12" s="3">
        <v>0</v>
      </c>
      <c r="HC12" s="3">
        <v>47</v>
      </c>
      <c r="HD12" s="3">
        <v>50</v>
      </c>
      <c r="HE12" s="3">
        <v>52</v>
      </c>
      <c r="HF12" s="3">
        <v>48</v>
      </c>
      <c r="HG12" s="3">
        <v>0</v>
      </c>
      <c r="HH12" s="3">
        <v>0</v>
      </c>
      <c r="HI12" s="3">
        <v>8</v>
      </c>
      <c r="HJ12" s="3">
        <v>9</v>
      </c>
      <c r="HK12" s="3">
        <v>6</v>
      </c>
      <c r="HL12" s="3">
        <v>8</v>
      </c>
      <c r="HM12" s="3">
        <v>0</v>
      </c>
      <c r="HN12" s="3">
        <v>0</v>
      </c>
      <c r="II12" s="3">
        <v>22</v>
      </c>
      <c r="IJ12" s="3">
        <v>2</v>
      </c>
      <c r="IL12" s="3">
        <v>11</v>
      </c>
      <c r="IM12" s="3">
        <v>44</v>
      </c>
      <c r="IN12" s="3"/>
      <c r="IO12" s="3">
        <v>12</v>
      </c>
      <c r="IP12" s="2">
        <f t="shared" si="22"/>
        <v>33</v>
      </c>
      <c r="IQ12" s="2">
        <f t="shared" si="17"/>
        <v>567164.17910447763</v>
      </c>
      <c r="IR12" s="9">
        <v>40.218522372528618</v>
      </c>
      <c r="IS12" s="2">
        <f t="shared" si="9"/>
        <v>0.69342279952635544</v>
      </c>
      <c r="IT12" s="2">
        <f t="shared" si="10"/>
        <v>693.42279952635545</v>
      </c>
      <c r="IU12" s="2">
        <f t="shared" si="21"/>
        <v>238908955223.88062</v>
      </c>
      <c r="IV12" s="11">
        <f t="shared" si="18"/>
        <v>790.29446713113543</v>
      </c>
      <c r="IW12" s="12">
        <f t="shared" si="19"/>
        <v>-5.2000000000000002E-8</v>
      </c>
      <c r="IX12" s="13">
        <f t="shared" si="11"/>
        <v>64.539075615724457</v>
      </c>
      <c r="IY12" s="13">
        <f t="shared" si="20"/>
        <v>22.027090180668228</v>
      </c>
    </row>
    <row r="13" spans="1:259" ht="14.5" x14ac:dyDescent="0.35">
      <c r="A13" s="3">
        <v>19</v>
      </c>
      <c r="B13" s="3" t="s">
        <v>620</v>
      </c>
      <c r="C13" s="5">
        <v>73.92876712328767</v>
      </c>
      <c r="D13" s="6" t="s">
        <v>253</v>
      </c>
      <c r="E13" s="7">
        <f t="shared" si="0"/>
        <v>1</v>
      </c>
      <c r="F13" s="6" t="s">
        <v>387</v>
      </c>
      <c r="G13" s="6" t="s">
        <v>219</v>
      </c>
      <c r="H13" s="3">
        <v>0</v>
      </c>
      <c r="I13" s="6" t="s">
        <v>300</v>
      </c>
      <c r="V13" s="6" t="s">
        <v>388</v>
      </c>
      <c r="W13" s="6" t="s">
        <v>389</v>
      </c>
      <c r="X13" s="6" t="s">
        <v>390</v>
      </c>
      <c r="Y13" s="6" t="s">
        <v>391</v>
      </c>
      <c r="Z13" s="6" t="s">
        <v>392</v>
      </c>
      <c r="AA13" s="6" t="s">
        <v>393</v>
      </c>
      <c r="AB13" s="6" t="s">
        <v>394</v>
      </c>
      <c r="AC13" s="6" t="s">
        <v>224</v>
      </c>
      <c r="AD13" s="6" t="s">
        <v>225</v>
      </c>
      <c r="AE13" s="6" t="s">
        <v>267</v>
      </c>
      <c r="AF13" s="6" t="s">
        <v>227</v>
      </c>
      <c r="AW13" s="6" t="s">
        <v>248</v>
      </c>
      <c r="AX13" s="6" t="s">
        <v>249</v>
      </c>
      <c r="AY13" s="4">
        <v>42948</v>
      </c>
      <c r="AZ13" s="6" t="s">
        <v>220</v>
      </c>
      <c r="BA13" s="6" t="s">
        <v>518</v>
      </c>
      <c r="BB13" s="3">
        <f t="shared" si="1"/>
        <v>1</v>
      </c>
      <c r="BC13" s="3">
        <v>0</v>
      </c>
      <c r="BD13" s="3">
        <v>1</v>
      </c>
      <c r="BE13" s="6" t="s">
        <v>230</v>
      </c>
      <c r="BH13" s="6" t="s">
        <v>251</v>
      </c>
      <c r="BI13" s="6" t="s">
        <v>251</v>
      </c>
      <c r="BJ13" s="6" t="s">
        <v>251</v>
      </c>
      <c r="BK13" s="6" t="s">
        <v>395</v>
      </c>
      <c r="BL13" s="6" t="s">
        <v>251</v>
      </c>
      <c r="BM13" s="8" t="s">
        <v>404</v>
      </c>
      <c r="BN13" s="8" t="s">
        <v>518</v>
      </c>
      <c r="BO13" s="8" t="s">
        <v>300</v>
      </c>
      <c r="BP13" s="8" t="s">
        <v>300</v>
      </c>
      <c r="BQ13" s="3">
        <v>95</v>
      </c>
      <c r="BR13" s="3">
        <f t="shared" si="2"/>
        <v>10.526315789473685</v>
      </c>
      <c r="BT13" s="3">
        <v>182</v>
      </c>
      <c r="BU13" s="3">
        <v>28.7</v>
      </c>
      <c r="BV13" s="3">
        <v>75</v>
      </c>
      <c r="BW13" s="3">
        <v>11060</v>
      </c>
      <c r="BX13" s="3">
        <v>110</v>
      </c>
      <c r="BY13" s="3">
        <v>37.299999999999997</v>
      </c>
      <c r="BZ13" s="3">
        <v>143</v>
      </c>
      <c r="CA13" s="3">
        <v>151</v>
      </c>
      <c r="CB13" s="3">
        <f t="shared" ref="CB13:CB20" si="23">CA13-BZ13</f>
        <v>8</v>
      </c>
      <c r="CC13" s="3">
        <v>8.1999999999999993</v>
      </c>
      <c r="CD13" s="3">
        <v>6.6</v>
      </c>
      <c r="CE13" s="3">
        <v>252</v>
      </c>
      <c r="CF13" s="3">
        <v>249</v>
      </c>
      <c r="CG13" s="3">
        <v>87</v>
      </c>
      <c r="CH13" s="3">
        <v>89</v>
      </c>
      <c r="CI13" s="3">
        <v>5.56</v>
      </c>
      <c r="CJ13" s="3">
        <v>3.82</v>
      </c>
      <c r="CK13" s="3">
        <v>1.74</v>
      </c>
      <c r="CL13" s="3">
        <v>1.7</v>
      </c>
      <c r="CM13" s="3">
        <v>141</v>
      </c>
      <c r="CN13" s="3">
        <v>141</v>
      </c>
      <c r="CO13" s="3">
        <v>143</v>
      </c>
      <c r="CP13" s="3">
        <v>143</v>
      </c>
      <c r="CQ13" s="3">
        <v>141</v>
      </c>
      <c r="CR13" s="3">
        <v>140</v>
      </c>
      <c r="CS13" s="3">
        <v>4.3</v>
      </c>
      <c r="CT13" s="3">
        <v>4.7</v>
      </c>
      <c r="CU13" s="3">
        <v>4.7</v>
      </c>
      <c r="CV13" s="3">
        <v>4.7</v>
      </c>
      <c r="CW13" s="3">
        <v>4.5999999999999996</v>
      </c>
      <c r="CX13" s="3">
        <v>4.9000000000000004</v>
      </c>
      <c r="CY13" s="3">
        <v>101</v>
      </c>
      <c r="CZ13" s="3">
        <v>103</v>
      </c>
      <c r="DA13" s="3">
        <v>105</v>
      </c>
      <c r="DB13" s="3">
        <v>105</v>
      </c>
      <c r="DC13" s="3">
        <v>102</v>
      </c>
      <c r="DD13" s="3">
        <v>101</v>
      </c>
      <c r="DE13" s="3">
        <v>22</v>
      </c>
      <c r="DF13" s="3">
        <v>24</v>
      </c>
      <c r="DG13" s="3">
        <v>25</v>
      </c>
      <c r="DH13" s="3">
        <v>22</v>
      </c>
      <c r="DI13" s="3">
        <v>22</v>
      </c>
      <c r="DJ13" s="3">
        <v>22</v>
      </c>
      <c r="DK13" s="3">
        <v>86</v>
      </c>
      <c r="DL13" s="3">
        <v>84</v>
      </c>
      <c r="DM13" s="6" t="s">
        <v>396</v>
      </c>
      <c r="DN13" s="3">
        <v>81</v>
      </c>
      <c r="DO13" s="3">
        <v>78</v>
      </c>
      <c r="DP13" s="3">
        <v>81</v>
      </c>
      <c r="DQ13" s="3">
        <v>76</v>
      </c>
      <c r="DR13" s="3">
        <v>78</v>
      </c>
      <c r="DS13" s="6" t="s">
        <v>397</v>
      </c>
      <c r="DT13" s="3">
        <v>82</v>
      </c>
      <c r="DU13" s="3">
        <v>84</v>
      </c>
      <c r="DV13" s="3">
        <v>82</v>
      </c>
      <c r="DW13" s="3">
        <v>2.41</v>
      </c>
      <c r="DX13" s="3">
        <v>2.4300000000000002</v>
      </c>
      <c r="DY13" s="3">
        <v>2.44</v>
      </c>
      <c r="DZ13" s="3">
        <v>2.42</v>
      </c>
      <c r="EA13" s="3">
        <v>2.4</v>
      </c>
      <c r="EB13" s="3">
        <v>2.5</v>
      </c>
      <c r="EC13" s="3">
        <v>0.75</v>
      </c>
      <c r="ED13" s="3">
        <v>0.83</v>
      </c>
      <c r="EE13" s="3">
        <v>0.79</v>
      </c>
      <c r="EF13" s="3">
        <v>0.83</v>
      </c>
      <c r="EG13" s="3">
        <v>0.79</v>
      </c>
      <c r="EH13" s="3">
        <v>0.8</v>
      </c>
      <c r="EI13" s="3">
        <v>0.96</v>
      </c>
      <c r="EJ13" s="3">
        <v>0.82</v>
      </c>
      <c r="EK13" s="3">
        <v>0.56000000000000005</v>
      </c>
      <c r="EL13" s="3">
        <v>0.69</v>
      </c>
      <c r="EM13" s="3">
        <v>0.72</v>
      </c>
      <c r="EN13" s="3">
        <v>0.93</v>
      </c>
      <c r="EO13" s="3">
        <v>4</v>
      </c>
      <c r="EP13" s="3">
        <f t="shared" si="4"/>
        <v>28.125000000000007</v>
      </c>
      <c r="EQ13" s="3">
        <f t="shared" si="12"/>
        <v>14.583333333333334</v>
      </c>
      <c r="ER13" s="3">
        <f t="shared" si="13"/>
        <v>41.666666666666657</v>
      </c>
      <c r="ES13" s="3">
        <v>0.56000000000000005</v>
      </c>
      <c r="ET13" s="3">
        <f t="shared" si="5"/>
        <v>0.39999999999999991</v>
      </c>
      <c r="EU13" s="3">
        <f t="shared" si="6"/>
        <v>41.666666666666657</v>
      </c>
      <c r="EV13" s="3">
        <v>3</v>
      </c>
      <c r="EW13" s="3">
        <v>3.7</v>
      </c>
      <c r="EX13" s="3">
        <v>67</v>
      </c>
      <c r="EY13" s="3">
        <v>62</v>
      </c>
      <c r="EZ13" s="3">
        <v>432.16</v>
      </c>
      <c r="FA13" s="3">
        <v>374.64</v>
      </c>
      <c r="FB13" s="3">
        <v>274.95</v>
      </c>
      <c r="FC13" s="3">
        <v>227.15</v>
      </c>
      <c r="FD13" s="9">
        <v>82.583333333333343</v>
      </c>
      <c r="FE13" s="9">
        <v>170.91666666666669</v>
      </c>
      <c r="FF13" s="9">
        <v>110.91666666666667</v>
      </c>
      <c r="FG13" s="10">
        <v>39.250000000000014</v>
      </c>
      <c r="FH13" s="9">
        <f t="shared" si="7"/>
        <v>106.96266397578205</v>
      </c>
      <c r="FI13" s="9">
        <f t="shared" si="8"/>
        <v>34.308779011099887</v>
      </c>
      <c r="FJ13" s="9">
        <f t="shared" si="14"/>
        <v>170.91666666666669</v>
      </c>
      <c r="FK13" s="9">
        <f t="shared" si="15"/>
        <v>106.96266397578205</v>
      </c>
      <c r="FL13" s="2">
        <v>59.07</v>
      </c>
      <c r="FM13" s="2">
        <v>79.61</v>
      </c>
      <c r="FN13" s="2">
        <v>43.71</v>
      </c>
      <c r="FO13" s="2">
        <v>30.68</v>
      </c>
      <c r="FP13" s="3">
        <v>20</v>
      </c>
      <c r="FQ13" s="3">
        <v>21</v>
      </c>
      <c r="FR13" s="3">
        <v>18</v>
      </c>
      <c r="FS13" s="3"/>
      <c r="FT13" s="3">
        <v>14</v>
      </c>
      <c r="FU13" s="3">
        <v>39</v>
      </c>
      <c r="FV13" s="3">
        <v>2.9</v>
      </c>
      <c r="FW13" s="3">
        <v>23</v>
      </c>
      <c r="FX13" s="3">
        <v>2</v>
      </c>
      <c r="FY13" s="3">
        <v>5</v>
      </c>
      <c r="FZ13" s="3">
        <v>2</v>
      </c>
      <c r="GA13" s="3">
        <v>2</v>
      </c>
      <c r="GB13" s="3">
        <v>2</v>
      </c>
      <c r="GC13" s="3">
        <v>15</v>
      </c>
      <c r="GD13" s="3">
        <f t="shared" si="16"/>
        <v>2.7080502011022101</v>
      </c>
      <c r="GE13" s="3">
        <v>39</v>
      </c>
      <c r="GF13" s="3">
        <v>38</v>
      </c>
      <c r="GG13" s="3">
        <v>35</v>
      </c>
      <c r="GH13" s="3">
        <v>36</v>
      </c>
      <c r="GI13" s="3">
        <v>35</v>
      </c>
      <c r="GJ13" s="3">
        <v>37</v>
      </c>
      <c r="GQ13" s="3">
        <v>18</v>
      </c>
      <c r="GR13" s="3">
        <v>22</v>
      </c>
      <c r="GS13" s="3">
        <v>22</v>
      </c>
      <c r="GT13" s="3">
        <v>22</v>
      </c>
      <c r="GU13" s="3">
        <v>21</v>
      </c>
      <c r="GV13" s="3">
        <v>21</v>
      </c>
      <c r="GW13" s="3">
        <v>15</v>
      </c>
      <c r="GX13" s="3">
        <v>16</v>
      </c>
      <c r="GY13" s="3">
        <v>16</v>
      </c>
      <c r="GZ13" s="3">
        <v>17</v>
      </c>
      <c r="HA13" s="3">
        <v>16</v>
      </c>
      <c r="HB13" s="3">
        <v>16</v>
      </c>
      <c r="HC13" s="3">
        <v>90</v>
      </c>
      <c r="HD13" s="3">
        <v>100</v>
      </c>
      <c r="HE13" s="3">
        <v>93</v>
      </c>
      <c r="HF13" s="3">
        <v>94</v>
      </c>
      <c r="HG13" s="3">
        <v>87</v>
      </c>
      <c r="HH13" s="3">
        <v>100</v>
      </c>
      <c r="HI13" s="3">
        <v>8</v>
      </c>
      <c r="HJ13" s="3">
        <v>8</v>
      </c>
      <c r="HK13" s="3">
        <v>7</v>
      </c>
      <c r="HL13" s="3">
        <v>5</v>
      </c>
      <c r="HM13" s="3">
        <v>3</v>
      </c>
      <c r="HN13" s="3">
        <v>5</v>
      </c>
      <c r="II13" s="3">
        <v>21</v>
      </c>
      <c r="IJ13" s="3">
        <v>4</v>
      </c>
      <c r="IL13" s="3">
        <v>26</v>
      </c>
      <c r="IM13" s="3">
        <v>36</v>
      </c>
      <c r="IN13" s="3">
        <v>25</v>
      </c>
      <c r="IO13" s="3">
        <v>30</v>
      </c>
      <c r="IP13" s="2">
        <f t="shared" si="22"/>
        <v>10</v>
      </c>
      <c r="IQ13" s="2">
        <f t="shared" si="17"/>
        <v>582089.55223880603</v>
      </c>
      <c r="IR13" s="9">
        <v>432.15746421267897</v>
      </c>
      <c r="IS13" s="2">
        <f t="shared" si="9"/>
        <v>7.4509907622875682</v>
      </c>
      <c r="IT13" s="2">
        <f t="shared" si="10"/>
        <v>7450.990762287568</v>
      </c>
      <c r="IU13" s="2">
        <f t="shared" si="21"/>
        <v>245177611940.29855</v>
      </c>
      <c r="IV13" s="11">
        <f t="shared" si="18"/>
        <v>5519.0472649445819</v>
      </c>
      <c r="IW13" s="12">
        <f t="shared" si="19"/>
        <v>-6.7000000000000004E-8</v>
      </c>
      <c r="IX13" s="13">
        <f t="shared" si="11"/>
        <v>12.13323656383487</v>
      </c>
      <c r="IY13" s="13">
        <f t="shared" si="20"/>
        <v>4.2497113797539248</v>
      </c>
    </row>
    <row r="14" spans="1:259" ht="14.5" x14ac:dyDescent="0.35">
      <c r="A14" s="3">
        <v>20</v>
      </c>
      <c r="B14" s="3" t="s">
        <v>619</v>
      </c>
      <c r="C14" s="5">
        <v>87.909589041095884</v>
      </c>
      <c r="D14" s="6" t="s">
        <v>253</v>
      </c>
      <c r="E14" s="7">
        <f t="shared" si="0"/>
        <v>1</v>
      </c>
      <c r="F14" s="6" t="s">
        <v>348</v>
      </c>
      <c r="G14" s="6" t="s">
        <v>219</v>
      </c>
      <c r="H14" s="3">
        <v>0</v>
      </c>
      <c r="I14" s="6" t="s">
        <v>300</v>
      </c>
      <c r="V14" s="6" t="s">
        <v>398</v>
      </c>
      <c r="W14" s="6" t="s">
        <v>399</v>
      </c>
      <c r="X14" s="6" t="s">
        <v>400</v>
      </c>
      <c r="Y14" s="6" t="s">
        <v>401</v>
      </c>
      <c r="Z14" s="6" t="s">
        <v>402</v>
      </c>
      <c r="AC14" s="6" t="s">
        <v>224</v>
      </c>
      <c r="AD14" s="6" t="s">
        <v>225</v>
      </c>
      <c r="AE14" s="6" t="s">
        <v>267</v>
      </c>
      <c r="AF14" s="6" t="s">
        <v>227</v>
      </c>
      <c r="AW14" s="6" t="s">
        <v>248</v>
      </c>
      <c r="AX14" s="6" t="s">
        <v>249</v>
      </c>
      <c r="AY14" s="4">
        <v>42957</v>
      </c>
      <c r="AZ14" s="6" t="s">
        <v>220</v>
      </c>
      <c r="BA14" s="6" t="s">
        <v>518</v>
      </c>
      <c r="BB14" s="3">
        <f t="shared" si="1"/>
        <v>1</v>
      </c>
      <c r="BC14" s="3">
        <v>0</v>
      </c>
      <c r="BD14" s="3">
        <v>0</v>
      </c>
      <c r="BE14" s="6" t="s">
        <v>230</v>
      </c>
      <c r="BH14" s="6" t="s">
        <v>251</v>
      </c>
      <c r="BI14" s="6" t="s">
        <v>251</v>
      </c>
      <c r="BJ14" s="6" t="s">
        <v>251</v>
      </c>
      <c r="BK14" s="6" t="s">
        <v>251</v>
      </c>
      <c r="BL14" s="6" t="s">
        <v>251</v>
      </c>
      <c r="BM14" s="8" t="s">
        <v>300</v>
      </c>
      <c r="BN14" s="8" t="s">
        <v>300</v>
      </c>
      <c r="BO14" s="8" t="s">
        <v>300</v>
      </c>
      <c r="BP14" s="8" t="s">
        <v>300</v>
      </c>
      <c r="BQ14" s="3">
        <v>60</v>
      </c>
      <c r="BR14" s="3">
        <f t="shared" si="2"/>
        <v>16.666666666666668</v>
      </c>
      <c r="BT14" s="3">
        <v>170</v>
      </c>
      <c r="BU14" s="3">
        <v>20.8</v>
      </c>
      <c r="BV14" s="3">
        <v>70</v>
      </c>
      <c r="BW14" s="3">
        <v>14090</v>
      </c>
      <c r="BX14" s="3">
        <v>140</v>
      </c>
      <c r="BY14" s="3">
        <v>36.200000000000003</v>
      </c>
      <c r="BZ14" s="3">
        <v>86</v>
      </c>
      <c r="CA14" s="3">
        <v>129</v>
      </c>
      <c r="CB14" s="3">
        <f t="shared" si="23"/>
        <v>43</v>
      </c>
      <c r="CC14" s="3">
        <v>3.9</v>
      </c>
      <c r="CD14" s="3">
        <v>4.5999999999999996</v>
      </c>
      <c r="CE14" s="3">
        <v>366</v>
      </c>
      <c r="CF14" s="3">
        <v>203</v>
      </c>
      <c r="CG14" s="3">
        <v>68</v>
      </c>
      <c r="CH14" s="3">
        <v>80</v>
      </c>
      <c r="CI14" s="3">
        <v>1.86</v>
      </c>
      <c r="CJ14" s="3">
        <v>2.02</v>
      </c>
      <c r="CK14" s="3">
        <v>1.23</v>
      </c>
      <c r="CL14" s="3">
        <v>1.88</v>
      </c>
      <c r="CM14" s="3">
        <v>140</v>
      </c>
      <c r="CN14" s="3">
        <v>143</v>
      </c>
      <c r="CO14" s="3">
        <v>145</v>
      </c>
      <c r="CP14" s="3">
        <v>143</v>
      </c>
      <c r="CQ14" s="3">
        <v>145</v>
      </c>
      <c r="CR14" s="3">
        <v>143</v>
      </c>
      <c r="CS14" s="3">
        <v>4.4000000000000004</v>
      </c>
      <c r="CT14" s="3">
        <v>4.4000000000000004</v>
      </c>
      <c r="CU14" s="3">
        <v>4.0999999999999996</v>
      </c>
      <c r="CV14" s="3">
        <v>4.5999999999999996</v>
      </c>
      <c r="CW14" s="3">
        <v>5.6</v>
      </c>
      <c r="CX14" s="3">
        <v>4.5999999999999996</v>
      </c>
      <c r="CY14" s="3">
        <v>103</v>
      </c>
      <c r="CZ14" s="3">
        <v>103</v>
      </c>
      <c r="DA14" s="3">
        <v>105</v>
      </c>
      <c r="DB14" s="3">
        <v>105</v>
      </c>
      <c r="DC14" s="3">
        <v>106</v>
      </c>
      <c r="DD14" s="3">
        <v>105</v>
      </c>
      <c r="DE14" s="3">
        <v>20</v>
      </c>
      <c r="DF14" s="3">
        <v>22</v>
      </c>
      <c r="DG14" s="3">
        <v>27</v>
      </c>
      <c r="DH14" s="3">
        <v>22</v>
      </c>
      <c r="DI14" s="3">
        <v>27</v>
      </c>
      <c r="DJ14" s="3">
        <v>24</v>
      </c>
      <c r="DK14" s="3">
        <v>80</v>
      </c>
      <c r="DL14" s="3">
        <v>76</v>
      </c>
      <c r="DM14" s="6" t="s">
        <v>403</v>
      </c>
      <c r="DN14" s="3">
        <v>70</v>
      </c>
      <c r="DO14" s="3">
        <v>72</v>
      </c>
      <c r="DP14" s="3">
        <v>70</v>
      </c>
      <c r="DQ14" s="3">
        <v>76</v>
      </c>
      <c r="DR14" s="3">
        <v>77</v>
      </c>
      <c r="DS14" s="6" t="s">
        <v>366</v>
      </c>
      <c r="DT14" s="3">
        <v>80</v>
      </c>
      <c r="DU14" s="3">
        <v>79</v>
      </c>
      <c r="DV14" s="3">
        <v>80</v>
      </c>
      <c r="DW14" s="3">
        <v>2.31</v>
      </c>
      <c r="DX14" s="3">
        <v>2.4900000000000002</v>
      </c>
      <c r="DY14" s="3">
        <v>2.42</v>
      </c>
      <c r="DZ14" s="3">
        <v>2.33</v>
      </c>
      <c r="EA14" s="3">
        <v>2.25</v>
      </c>
      <c r="EB14" s="3">
        <v>2.36</v>
      </c>
      <c r="EC14" s="3">
        <v>0.87</v>
      </c>
      <c r="ED14" s="3">
        <v>0.84</v>
      </c>
      <c r="EE14" s="3">
        <v>0.88</v>
      </c>
      <c r="EF14" s="3">
        <v>0.99</v>
      </c>
      <c r="EG14" s="3">
        <v>0.96</v>
      </c>
      <c r="EH14" s="3">
        <v>0.92</v>
      </c>
      <c r="EI14" s="3">
        <v>0.78</v>
      </c>
      <c r="EJ14" s="3">
        <v>1.1299999999999999</v>
      </c>
      <c r="EK14" s="3">
        <v>0.6</v>
      </c>
      <c r="EL14" s="3">
        <v>0.65</v>
      </c>
      <c r="EM14" s="3">
        <v>0.44</v>
      </c>
      <c r="EN14" s="3">
        <v>0.72</v>
      </c>
      <c r="EO14" s="3">
        <v>14</v>
      </c>
      <c r="EP14" s="3">
        <f t="shared" si="4"/>
        <v>16.666666666666664</v>
      </c>
      <c r="EQ14" s="3">
        <f t="shared" si="12"/>
        <v>-44.871794871794854</v>
      </c>
      <c r="ER14" s="3">
        <f t="shared" si="13"/>
        <v>23.076923076923084</v>
      </c>
      <c r="ES14" s="3">
        <f t="shared" ref="ES14:ES21" si="24">MIN(EI14:EN14)</f>
        <v>0.44</v>
      </c>
      <c r="ET14" s="3">
        <f t="shared" si="5"/>
        <v>0.34</v>
      </c>
      <c r="EU14" s="3">
        <f t="shared" si="6"/>
        <v>43.589743589743591</v>
      </c>
      <c r="EV14" s="3">
        <v>3</v>
      </c>
      <c r="EW14" s="3">
        <v>7.1</v>
      </c>
      <c r="EX14" s="3">
        <v>63</v>
      </c>
      <c r="EY14" s="3">
        <v>110</v>
      </c>
      <c r="EZ14" s="3">
        <v>199.8</v>
      </c>
      <c r="FA14" s="3">
        <v>199.8</v>
      </c>
      <c r="FB14" s="3">
        <v>241.97</v>
      </c>
      <c r="FC14" s="3">
        <v>212.83</v>
      </c>
      <c r="FD14" s="9">
        <v>81.750000000000014</v>
      </c>
      <c r="FE14" s="9">
        <v>278.00000000000006</v>
      </c>
      <c r="FF14" s="9">
        <v>230.08333333333337</v>
      </c>
      <c r="FG14" s="10">
        <v>504.66666666666674</v>
      </c>
      <c r="FH14" s="9">
        <f t="shared" si="7"/>
        <v>240.06116207951072</v>
      </c>
      <c r="FI14" s="9">
        <f t="shared" si="8"/>
        <v>181.44750254842</v>
      </c>
      <c r="FJ14" s="9">
        <f t="shared" si="14"/>
        <v>504.66666666666674</v>
      </c>
      <c r="FK14" s="9">
        <f t="shared" si="15"/>
        <v>517.32925586136594</v>
      </c>
      <c r="FL14" s="2">
        <v>191.21</v>
      </c>
      <c r="FM14" s="2">
        <v>91.39</v>
      </c>
      <c r="FN14" s="2">
        <v>79.069999999999993</v>
      </c>
      <c r="FO14" s="2">
        <v>40.5</v>
      </c>
      <c r="FP14" s="3">
        <v>14</v>
      </c>
      <c r="FQ14" s="3">
        <v>10</v>
      </c>
      <c r="FR14" s="3">
        <v>27</v>
      </c>
      <c r="FS14" s="3"/>
      <c r="FT14" s="3">
        <v>4</v>
      </c>
      <c r="FU14" s="3">
        <v>11</v>
      </c>
      <c r="FV14" s="3">
        <v>3.7</v>
      </c>
      <c r="FW14" s="3">
        <v>5</v>
      </c>
      <c r="FX14" s="3">
        <v>2</v>
      </c>
      <c r="FY14" s="3">
        <v>2</v>
      </c>
      <c r="FZ14" s="3">
        <v>2</v>
      </c>
      <c r="GA14" s="3">
        <v>2</v>
      </c>
      <c r="GB14" s="3">
        <v>2</v>
      </c>
      <c r="GC14" s="3">
        <v>15</v>
      </c>
      <c r="GD14" s="3">
        <f t="shared" si="16"/>
        <v>2.7080502011022101</v>
      </c>
      <c r="GE14" s="3">
        <v>33</v>
      </c>
      <c r="GF14" s="3">
        <v>34</v>
      </c>
      <c r="GG14" s="3">
        <v>37</v>
      </c>
      <c r="GH14" s="3">
        <v>41</v>
      </c>
      <c r="GI14" s="3">
        <v>37</v>
      </c>
      <c r="GJ14" s="3">
        <v>40</v>
      </c>
      <c r="GQ14" s="3">
        <v>25</v>
      </c>
      <c r="GR14" s="3">
        <v>23</v>
      </c>
      <c r="GS14" s="3">
        <v>26</v>
      </c>
      <c r="GT14" s="3">
        <v>41</v>
      </c>
      <c r="GU14" s="3">
        <v>25</v>
      </c>
      <c r="GV14" s="3">
        <v>25</v>
      </c>
      <c r="GW14" s="3">
        <v>13</v>
      </c>
      <c r="GX14" s="3">
        <v>13</v>
      </c>
      <c r="GY14" s="3">
        <v>13</v>
      </c>
      <c r="GZ14" s="3">
        <v>14</v>
      </c>
      <c r="HA14" s="3">
        <v>14</v>
      </c>
      <c r="HB14" s="3">
        <v>13</v>
      </c>
      <c r="HC14" s="3">
        <v>64</v>
      </c>
      <c r="HD14" s="3">
        <v>68</v>
      </c>
      <c r="HE14" s="3">
        <v>74</v>
      </c>
      <c r="HF14" s="3">
        <v>79</v>
      </c>
      <c r="HG14" s="3">
        <v>69</v>
      </c>
      <c r="HH14" s="3">
        <v>72</v>
      </c>
      <c r="HI14" s="3">
        <v>9</v>
      </c>
      <c r="HJ14" s="3">
        <v>6</v>
      </c>
      <c r="HK14" s="3">
        <v>5</v>
      </c>
      <c r="HL14" s="3">
        <v>8</v>
      </c>
      <c r="HM14" s="3">
        <v>4</v>
      </c>
      <c r="HN14" s="3">
        <v>6</v>
      </c>
      <c r="II14" s="3">
        <v>4</v>
      </c>
      <c r="IJ14" s="3">
        <v>2</v>
      </c>
      <c r="IL14" s="3">
        <v>10</v>
      </c>
      <c r="IM14" s="3">
        <v>43</v>
      </c>
      <c r="IN14" s="3">
        <v>36</v>
      </c>
      <c r="IO14" s="3">
        <v>18</v>
      </c>
      <c r="IP14" s="2">
        <f t="shared" si="22"/>
        <v>33</v>
      </c>
      <c r="IQ14" s="2">
        <f t="shared" si="17"/>
        <v>492537.3134328358</v>
      </c>
      <c r="IR14" s="9">
        <v>199.7955010224949</v>
      </c>
      <c r="IS14" s="2">
        <f t="shared" si="9"/>
        <v>3.4447500176292225</v>
      </c>
      <c r="IT14" s="2">
        <f t="shared" si="10"/>
        <v>3444.7500176292224</v>
      </c>
      <c r="IU14" s="2">
        <f t="shared" si="21"/>
        <v>207565671641.79105</v>
      </c>
      <c r="IV14" s="11">
        <f t="shared" si="18"/>
        <v>2663.7474004001574</v>
      </c>
      <c r="IW14" s="12">
        <f t="shared" si="19"/>
        <v>-6.2999999999999995E-8</v>
      </c>
      <c r="IX14" s="13">
        <f t="shared" si="11"/>
        <v>23.607464084668681</v>
      </c>
      <c r="IY14" s="13">
        <f t="shared" si="20"/>
        <v>7.0001416264195919</v>
      </c>
    </row>
    <row r="15" spans="1:259" ht="14.5" x14ac:dyDescent="0.35">
      <c r="A15" s="3">
        <v>23</v>
      </c>
      <c r="B15" s="3" t="s">
        <v>611</v>
      </c>
      <c r="C15" s="5">
        <v>70.230136986301375</v>
      </c>
      <c r="D15" s="6" t="s">
        <v>217</v>
      </c>
      <c r="E15" s="7">
        <f t="shared" si="0"/>
        <v>0</v>
      </c>
      <c r="F15" s="6" t="s">
        <v>415</v>
      </c>
      <c r="G15" s="6" t="s">
        <v>219</v>
      </c>
      <c r="H15" s="3">
        <v>0</v>
      </c>
      <c r="I15" s="6" t="s">
        <v>300</v>
      </c>
      <c r="V15" s="6" t="s">
        <v>280</v>
      </c>
      <c r="W15" s="6" t="s">
        <v>416</v>
      </c>
      <c r="AC15" s="6" t="s">
        <v>224</v>
      </c>
      <c r="AD15" s="6" t="s">
        <v>225</v>
      </c>
      <c r="AE15" s="6" t="s">
        <v>226</v>
      </c>
      <c r="AF15" s="6" t="s">
        <v>227</v>
      </c>
      <c r="AW15" s="6" t="s">
        <v>248</v>
      </c>
      <c r="AX15" s="6" t="s">
        <v>249</v>
      </c>
      <c r="AY15" s="4">
        <v>42971</v>
      </c>
      <c r="AZ15" s="6" t="s">
        <v>220</v>
      </c>
      <c r="BA15" s="6" t="s">
        <v>518</v>
      </c>
      <c r="BB15" s="3">
        <f t="shared" si="1"/>
        <v>1</v>
      </c>
      <c r="BC15" s="3">
        <v>0</v>
      </c>
      <c r="BD15" s="3">
        <v>0</v>
      </c>
      <c r="BE15" s="6" t="s">
        <v>230</v>
      </c>
      <c r="BH15" s="6" t="s">
        <v>251</v>
      </c>
      <c r="BI15" s="6" t="s">
        <v>417</v>
      </c>
      <c r="BJ15" s="6" t="s">
        <v>251</v>
      </c>
      <c r="BK15" s="6" t="s">
        <v>418</v>
      </c>
      <c r="BL15" s="6" t="s">
        <v>251</v>
      </c>
      <c r="BM15" s="8" t="s">
        <v>518</v>
      </c>
      <c r="BN15" s="8" t="s">
        <v>518</v>
      </c>
      <c r="BO15" s="8" t="s">
        <v>518</v>
      </c>
      <c r="BP15" s="8" t="s">
        <v>300</v>
      </c>
      <c r="BQ15" s="3">
        <v>48</v>
      </c>
      <c r="BR15" s="3">
        <f t="shared" si="2"/>
        <v>20.833333333333332</v>
      </c>
      <c r="BT15" s="3">
        <v>160</v>
      </c>
      <c r="BU15" s="3">
        <v>18.8</v>
      </c>
      <c r="BV15" s="3">
        <v>67</v>
      </c>
      <c r="BW15" s="3">
        <v>14671</v>
      </c>
      <c r="BX15" s="3">
        <v>146</v>
      </c>
      <c r="BY15" s="3">
        <v>36.4</v>
      </c>
      <c r="BZ15" s="3">
        <v>110</v>
      </c>
      <c r="CA15" s="3">
        <v>128</v>
      </c>
      <c r="CB15" s="3">
        <f t="shared" si="23"/>
        <v>18</v>
      </c>
      <c r="CC15" s="3">
        <v>4.3</v>
      </c>
      <c r="CD15" s="3">
        <v>4.4000000000000004</v>
      </c>
      <c r="CE15" s="3">
        <v>212</v>
      </c>
      <c r="CF15" s="3">
        <v>178</v>
      </c>
      <c r="CG15" s="3">
        <v>79</v>
      </c>
      <c r="CH15" s="3">
        <v>82</v>
      </c>
      <c r="CI15" s="3">
        <v>2.4700000000000002</v>
      </c>
      <c r="CJ15" s="3">
        <v>2.4900000000000002</v>
      </c>
      <c r="CK15" s="3">
        <v>0.99</v>
      </c>
      <c r="CL15" s="3">
        <v>1.33</v>
      </c>
      <c r="CM15" s="3">
        <v>144</v>
      </c>
      <c r="CN15" s="3">
        <v>142</v>
      </c>
      <c r="CO15" s="3">
        <v>142</v>
      </c>
      <c r="CP15" s="3">
        <v>143</v>
      </c>
      <c r="CQ15" s="3">
        <v>143</v>
      </c>
      <c r="CR15" s="3">
        <v>141</v>
      </c>
      <c r="CS15" s="3">
        <v>3.9</v>
      </c>
      <c r="CT15" s="3">
        <v>3.8</v>
      </c>
      <c r="CU15" s="3">
        <v>3.9</v>
      </c>
      <c r="CV15" s="3">
        <v>4.4000000000000004</v>
      </c>
      <c r="CW15" s="3">
        <v>4.2</v>
      </c>
      <c r="CX15" s="3">
        <v>4.0999999999999996</v>
      </c>
      <c r="CY15" s="3">
        <v>101</v>
      </c>
      <c r="CZ15" s="3">
        <v>101</v>
      </c>
      <c r="DA15" s="3">
        <v>100</v>
      </c>
      <c r="DB15" s="3">
        <v>104</v>
      </c>
      <c r="DC15" s="3">
        <v>102</v>
      </c>
      <c r="DD15" s="3">
        <v>97</v>
      </c>
      <c r="DE15" s="3">
        <v>30</v>
      </c>
      <c r="DF15" s="3">
        <v>24</v>
      </c>
      <c r="DG15" s="3">
        <v>24</v>
      </c>
      <c r="DH15" s="3">
        <v>26</v>
      </c>
      <c r="DI15" s="3">
        <v>26</v>
      </c>
      <c r="DJ15" s="3">
        <v>28</v>
      </c>
      <c r="DK15" s="3">
        <v>71</v>
      </c>
      <c r="DL15" s="3">
        <v>67</v>
      </c>
      <c r="DM15" s="6" t="s">
        <v>419</v>
      </c>
      <c r="DN15" s="3">
        <v>64</v>
      </c>
      <c r="DO15" s="3">
        <v>63</v>
      </c>
      <c r="DP15" s="3">
        <v>67</v>
      </c>
      <c r="DQ15" s="3">
        <v>74</v>
      </c>
      <c r="DR15" s="3">
        <v>80</v>
      </c>
      <c r="DS15" s="6" t="s">
        <v>420</v>
      </c>
      <c r="DT15" s="3">
        <v>84</v>
      </c>
      <c r="DU15" s="3">
        <v>86</v>
      </c>
      <c r="DV15" s="3">
        <v>80</v>
      </c>
      <c r="DW15" s="3">
        <v>2.38</v>
      </c>
      <c r="DX15" s="3">
        <v>2.35</v>
      </c>
      <c r="DY15" s="3">
        <v>2.2999999999999998</v>
      </c>
      <c r="DZ15" s="3">
        <v>2.31</v>
      </c>
      <c r="EA15" s="3">
        <v>2.27</v>
      </c>
      <c r="EB15" s="3">
        <v>2.35</v>
      </c>
      <c r="EC15" s="3">
        <v>0.91</v>
      </c>
      <c r="ED15" s="3">
        <v>1.02</v>
      </c>
      <c r="EE15" s="3">
        <v>0.99</v>
      </c>
      <c r="EF15" s="3">
        <v>0.97</v>
      </c>
      <c r="EG15" s="3">
        <v>0.9</v>
      </c>
      <c r="EH15" s="3">
        <v>0.94</v>
      </c>
      <c r="EI15" s="3">
        <v>1.22</v>
      </c>
      <c r="EJ15" s="3">
        <v>1.33</v>
      </c>
      <c r="EK15" s="3">
        <v>0.91</v>
      </c>
      <c r="EL15" s="3">
        <v>1.07</v>
      </c>
      <c r="EM15" s="3">
        <v>1.03</v>
      </c>
      <c r="EN15" s="3">
        <v>1.26</v>
      </c>
      <c r="EO15" s="3">
        <v>4</v>
      </c>
      <c r="EP15" s="3">
        <f t="shared" si="4"/>
        <v>12.295081967213108</v>
      </c>
      <c r="EQ15" s="3">
        <f t="shared" si="12"/>
        <v>-9.0163934426229595</v>
      </c>
      <c r="ER15" s="3">
        <f t="shared" si="13"/>
        <v>25.409836065573764</v>
      </c>
      <c r="ES15" s="3">
        <f t="shared" si="24"/>
        <v>0.91</v>
      </c>
      <c r="ET15" s="3">
        <f t="shared" si="5"/>
        <v>0.30999999999999994</v>
      </c>
      <c r="EU15" s="3">
        <f t="shared" si="6"/>
        <v>25.409836065573764</v>
      </c>
      <c r="EV15" s="3">
        <v>1</v>
      </c>
      <c r="EW15" s="3">
        <v>5.4</v>
      </c>
      <c r="EX15" s="3">
        <v>37</v>
      </c>
      <c r="EY15" s="3">
        <v>156</v>
      </c>
      <c r="EZ15" s="3">
        <v>286.45</v>
      </c>
      <c r="FA15" s="3">
        <v>155.06</v>
      </c>
      <c r="FB15" s="3">
        <v>273.16000000000003</v>
      </c>
      <c r="FC15" s="3">
        <v>326.83999999999997</v>
      </c>
      <c r="FD15" s="9">
        <v>34.574898785425098</v>
      </c>
      <c r="FE15" s="9">
        <v>318.00000000000006</v>
      </c>
      <c r="FF15" s="9">
        <v>71.75</v>
      </c>
      <c r="FG15" s="10">
        <v>229.25000000000003</v>
      </c>
      <c r="FH15" s="9">
        <f t="shared" si="7"/>
        <v>819.74238875878245</v>
      </c>
      <c r="FI15" s="9">
        <f t="shared" si="8"/>
        <v>107.5204918032787</v>
      </c>
      <c r="FJ15" s="9">
        <f t="shared" si="14"/>
        <v>318.00000000000006</v>
      </c>
      <c r="FK15" s="9">
        <f t="shared" si="15"/>
        <v>819.74238875878245</v>
      </c>
      <c r="FL15" s="2">
        <v>74.430000000000007</v>
      </c>
      <c r="FM15" s="2">
        <v>64.959999999999994</v>
      </c>
      <c r="FN15" s="2">
        <v>37.82</v>
      </c>
      <c r="FO15" s="2">
        <v>33.18</v>
      </c>
      <c r="FP15" s="3">
        <v>5</v>
      </c>
      <c r="FQ15" s="3">
        <v>5</v>
      </c>
      <c r="FR15" s="3">
        <v>12</v>
      </c>
      <c r="FS15" s="3"/>
      <c r="FT15" s="3">
        <v>6</v>
      </c>
      <c r="FU15" s="3">
        <v>9</v>
      </c>
      <c r="FV15" s="3">
        <v>3</v>
      </c>
      <c r="FW15" s="3">
        <v>10</v>
      </c>
      <c r="FX15" s="3">
        <v>2</v>
      </c>
      <c r="FY15" s="3">
        <v>2</v>
      </c>
      <c r="FZ15" s="3">
        <v>2</v>
      </c>
      <c r="GA15" s="3">
        <v>2</v>
      </c>
      <c r="GB15" s="3">
        <v>2</v>
      </c>
      <c r="GC15" s="3">
        <v>300</v>
      </c>
      <c r="GD15" s="3">
        <f t="shared" si="16"/>
        <v>5.7037824746562009</v>
      </c>
      <c r="GE15" s="3">
        <v>37</v>
      </c>
      <c r="GF15" s="3">
        <v>39</v>
      </c>
      <c r="GG15" s="3">
        <v>39</v>
      </c>
      <c r="GH15" s="3">
        <v>38</v>
      </c>
      <c r="GI15" s="3">
        <v>37</v>
      </c>
      <c r="GJ15" s="3">
        <v>41</v>
      </c>
      <c r="GQ15" s="3">
        <v>17</v>
      </c>
      <c r="GR15" s="3">
        <v>15</v>
      </c>
      <c r="GS15" s="3">
        <v>18</v>
      </c>
      <c r="GT15" s="3">
        <v>27</v>
      </c>
      <c r="GU15" s="3">
        <v>22</v>
      </c>
      <c r="GV15" s="3">
        <v>23</v>
      </c>
      <c r="GW15" s="3">
        <v>8</v>
      </c>
      <c r="GX15" s="3">
        <v>9</v>
      </c>
      <c r="GY15" s="3">
        <v>10</v>
      </c>
      <c r="GZ15" s="3">
        <v>10</v>
      </c>
      <c r="HA15" s="3">
        <v>9</v>
      </c>
      <c r="HB15" s="3">
        <v>10</v>
      </c>
      <c r="HC15" s="3">
        <v>57</v>
      </c>
      <c r="HD15" s="3">
        <v>58</v>
      </c>
      <c r="HE15" s="3">
        <v>63</v>
      </c>
      <c r="HF15" s="3">
        <v>62</v>
      </c>
      <c r="HG15" s="3">
        <v>59</v>
      </c>
      <c r="HH15" s="3">
        <v>58</v>
      </c>
      <c r="HI15" s="3">
        <v>3</v>
      </c>
      <c r="HJ15" s="3">
        <v>3</v>
      </c>
      <c r="HK15" s="3">
        <v>3</v>
      </c>
      <c r="HL15" s="3">
        <v>3</v>
      </c>
      <c r="HM15" s="3">
        <v>3</v>
      </c>
      <c r="HN15" s="3">
        <v>5</v>
      </c>
      <c r="II15" s="3">
        <v>10</v>
      </c>
      <c r="IJ15" s="3">
        <v>2</v>
      </c>
      <c r="IL15" s="3">
        <v>77</v>
      </c>
      <c r="IM15" s="3">
        <v>22</v>
      </c>
      <c r="IN15" s="3">
        <v>59</v>
      </c>
      <c r="IO15" s="3">
        <v>41</v>
      </c>
      <c r="IP15" s="2">
        <f t="shared" si="22"/>
        <v>-55</v>
      </c>
      <c r="IQ15" s="2">
        <f t="shared" si="17"/>
        <v>552238.80597014935</v>
      </c>
      <c r="IR15" s="9">
        <v>286.45194274028631</v>
      </c>
      <c r="IS15" s="2">
        <f t="shared" si="9"/>
        <v>4.9388265989704534</v>
      </c>
      <c r="IT15" s="2">
        <f t="shared" si="10"/>
        <v>4938.8265989704532</v>
      </c>
      <c r="IU15" s="2">
        <f t="shared" si="21"/>
        <v>232640298507.46274</v>
      </c>
      <c r="IV15" s="11">
        <f t="shared" si="18"/>
        <v>3763.6219028614069</v>
      </c>
      <c r="IW15" s="12">
        <f t="shared" si="19"/>
        <v>-3.7E-8</v>
      </c>
      <c r="IX15" s="13">
        <f t="shared" si="11"/>
        <v>9.8249888251409878</v>
      </c>
      <c r="IY15" s="13">
        <f t="shared" si="20"/>
        <v>3.2652690473046926</v>
      </c>
    </row>
    <row r="16" spans="1:259" ht="14.5" x14ac:dyDescent="0.35">
      <c r="A16" s="3">
        <v>25</v>
      </c>
      <c r="B16" s="3" t="s">
        <v>609</v>
      </c>
      <c r="C16" s="5">
        <v>83.139726027397259</v>
      </c>
      <c r="D16" s="6" t="s">
        <v>217</v>
      </c>
      <c r="E16" s="7">
        <f t="shared" si="0"/>
        <v>0</v>
      </c>
      <c r="F16" s="6" t="s">
        <v>240</v>
      </c>
      <c r="G16" s="6" t="s">
        <v>219</v>
      </c>
      <c r="H16" s="3">
        <v>0</v>
      </c>
      <c r="I16" s="6" t="s">
        <v>300</v>
      </c>
      <c r="V16" s="6" t="s">
        <v>434</v>
      </c>
      <c r="W16" s="6" t="s">
        <v>435</v>
      </c>
      <c r="X16" s="6" t="s">
        <v>436</v>
      </c>
      <c r="Y16" s="6" t="s">
        <v>437</v>
      </c>
      <c r="Z16" s="6" t="s">
        <v>438</v>
      </c>
      <c r="AC16" s="6" t="s">
        <v>224</v>
      </c>
      <c r="AD16" s="6" t="s">
        <v>225</v>
      </c>
      <c r="AE16" s="6" t="s">
        <v>267</v>
      </c>
      <c r="AF16" s="6" t="s">
        <v>247</v>
      </c>
      <c r="AW16" s="6" t="s">
        <v>248</v>
      </c>
      <c r="AX16" s="6" t="s">
        <v>249</v>
      </c>
      <c r="AY16" s="4">
        <v>42976</v>
      </c>
      <c r="AZ16" s="6" t="s">
        <v>220</v>
      </c>
      <c r="BA16" s="6" t="s">
        <v>518</v>
      </c>
      <c r="BB16" s="3">
        <f t="shared" si="1"/>
        <v>1</v>
      </c>
      <c r="BC16" s="3">
        <v>0</v>
      </c>
      <c r="BD16" s="3">
        <v>0</v>
      </c>
      <c r="BE16" s="6" t="s">
        <v>230</v>
      </c>
      <c r="BH16" s="6" t="s">
        <v>251</v>
      </c>
      <c r="BI16" s="6" t="s">
        <v>278</v>
      </c>
      <c r="BJ16" s="6" t="s">
        <v>251</v>
      </c>
      <c r="BK16" s="6" t="s">
        <v>278</v>
      </c>
      <c r="BL16" s="6" t="s">
        <v>251</v>
      </c>
      <c r="BM16" s="8" t="s">
        <v>300</v>
      </c>
      <c r="BN16" s="8" t="s">
        <v>300</v>
      </c>
      <c r="BO16" s="8" t="s">
        <v>300</v>
      </c>
      <c r="BP16" s="8" t="s">
        <v>300</v>
      </c>
      <c r="BQ16" s="3">
        <v>74</v>
      </c>
      <c r="BR16" s="3">
        <f t="shared" si="2"/>
        <v>13.513513513513514</v>
      </c>
      <c r="BT16" s="3">
        <v>165</v>
      </c>
      <c r="BU16" s="3">
        <v>25.6</v>
      </c>
      <c r="BV16" s="3">
        <v>100</v>
      </c>
      <c r="BW16" s="3">
        <v>9060</v>
      </c>
      <c r="BX16" s="3">
        <v>90</v>
      </c>
      <c r="BY16" s="3">
        <v>36.4</v>
      </c>
      <c r="BZ16" s="3">
        <v>101</v>
      </c>
      <c r="CA16" s="3">
        <v>93</v>
      </c>
      <c r="CB16" s="3">
        <f t="shared" si="23"/>
        <v>-8</v>
      </c>
      <c r="CC16" s="3">
        <v>21.4</v>
      </c>
      <c r="CD16" s="3">
        <v>24.6</v>
      </c>
      <c r="CE16" s="3">
        <v>188</v>
      </c>
      <c r="CF16" s="3">
        <v>215</v>
      </c>
      <c r="CG16" s="3">
        <v>82</v>
      </c>
      <c r="CH16" s="3">
        <v>82</v>
      </c>
      <c r="CI16" s="3">
        <v>11.46</v>
      </c>
      <c r="CJ16" s="3">
        <v>11.07</v>
      </c>
      <c r="CL16" s="3">
        <v>2.21</v>
      </c>
      <c r="CM16" s="3">
        <v>142</v>
      </c>
      <c r="CN16" s="3">
        <v>141</v>
      </c>
      <c r="CO16" s="3">
        <v>143</v>
      </c>
      <c r="CP16" s="3">
        <v>142</v>
      </c>
      <c r="CQ16" s="3">
        <v>142</v>
      </c>
      <c r="CR16" s="3">
        <v>143</v>
      </c>
      <c r="CS16" s="3">
        <v>4.2</v>
      </c>
      <c r="CT16" s="3">
        <v>4.0999999999999996</v>
      </c>
      <c r="CU16" s="3">
        <v>4.5</v>
      </c>
      <c r="CV16" s="3">
        <v>4.4000000000000004</v>
      </c>
      <c r="CW16" s="3">
        <v>4.4000000000000004</v>
      </c>
      <c r="CX16" s="3">
        <v>4.2</v>
      </c>
      <c r="CY16" s="3">
        <v>103</v>
      </c>
      <c r="CZ16" s="3">
        <v>102</v>
      </c>
      <c r="DA16" s="3">
        <v>101</v>
      </c>
      <c r="DB16" s="3">
        <v>2.1800000000000002</v>
      </c>
      <c r="DC16" s="3">
        <v>103</v>
      </c>
      <c r="DD16" s="3">
        <v>104</v>
      </c>
      <c r="DE16" s="3">
        <v>22</v>
      </c>
      <c r="DF16" s="3">
        <v>22</v>
      </c>
      <c r="DG16" s="3">
        <v>25</v>
      </c>
      <c r="DH16" s="3">
        <v>24</v>
      </c>
      <c r="DI16" s="3">
        <v>23</v>
      </c>
      <c r="DJ16" s="3">
        <v>22</v>
      </c>
      <c r="DK16" s="3">
        <v>100</v>
      </c>
      <c r="DL16" s="3">
        <v>117</v>
      </c>
      <c r="DM16" s="6" t="s">
        <v>439</v>
      </c>
      <c r="DN16" s="3">
        <v>109</v>
      </c>
      <c r="DO16" s="3">
        <v>98</v>
      </c>
      <c r="DP16" s="3">
        <v>99</v>
      </c>
      <c r="DQ16" s="3">
        <v>45</v>
      </c>
      <c r="DR16" s="3">
        <v>37</v>
      </c>
      <c r="DS16" s="6" t="s">
        <v>440</v>
      </c>
      <c r="DT16" s="3">
        <v>40</v>
      </c>
      <c r="DU16" s="3">
        <v>46</v>
      </c>
      <c r="DV16" s="3">
        <v>45</v>
      </c>
      <c r="DW16" s="3">
        <v>2.25</v>
      </c>
      <c r="DX16" s="3">
        <v>2.2400000000000002</v>
      </c>
      <c r="DY16" s="3">
        <v>2.23</v>
      </c>
      <c r="DZ16" s="3">
        <v>2.1800000000000002</v>
      </c>
      <c r="EA16" s="3">
        <v>2.23</v>
      </c>
      <c r="EB16" s="3">
        <v>2.1800000000000002</v>
      </c>
      <c r="EC16" s="3">
        <v>88</v>
      </c>
      <c r="ED16" s="3">
        <v>0.92</v>
      </c>
      <c r="EE16" s="3">
        <v>0.96</v>
      </c>
      <c r="EF16" s="3">
        <v>0.92</v>
      </c>
      <c r="EG16" s="3">
        <v>0.93</v>
      </c>
      <c r="EH16" s="3">
        <v>0.9</v>
      </c>
      <c r="EI16" s="3">
        <v>1.21</v>
      </c>
      <c r="EJ16" s="3">
        <v>1.19</v>
      </c>
      <c r="EK16" s="3">
        <v>1.29</v>
      </c>
      <c r="EL16" s="3">
        <v>1.05</v>
      </c>
      <c r="EM16" s="3">
        <v>1.22</v>
      </c>
      <c r="EN16" s="3">
        <v>1.1399999999999999</v>
      </c>
      <c r="EO16" s="3">
        <v>7</v>
      </c>
      <c r="EP16" s="3">
        <f t="shared" si="4"/>
        <v>13.223140495867764</v>
      </c>
      <c r="EQ16" s="3">
        <f t="shared" si="12"/>
        <v>1.6528925619834725</v>
      </c>
      <c r="ER16" s="3">
        <f t="shared" si="13"/>
        <v>-6.6115702479338898</v>
      </c>
      <c r="ES16" s="3">
        <f t="shared" si="24"/>
        <v>1.05</v>
      </c>
      <c r="ET16" s="3">
        <f t="shared" si="5"/>
        <v>0.15999999999999992</v>
      </c>
      <c r="EU16" s="3">
        <f t="shared" si="6"/>
        <v>13.223140495867764</v>
      </c>
      <c r="EV16" s="3">
        <v>0</v>
      </c>
      <c r="EW16" s="3">
        <v>11.5</v>
      </c>
      <c r="EX16" s="3">
        <v>40</v>
      </c>
      <c r="EY16" s="3">
        <v>93</v>
      </c>
      <c r="EZ16" s="3">
        <v>34.659999999999997</v>
      </c>
      <c r="FA16" s="3">
        <v>371.06</v>
      </c>
      <c r="FB16" s="3">
        <v>143.30000000000001</v>
      </c>
      <c r="FC16" s="3">
        <v>37.99</v>
      </c>
      <c r="FD16" s="9">
        <v>49.352226720647771</v>
      </c>
      <c r="FE16" s="9">
        <v>202.16666666666671</v>
      </c>
      <c r="FF16" s="9">
        <v>400.91666666666669</v>
      </c>
      <c r="FG16" s="10">
        <v>597.16666666666674</v>
      </c>
      <c r="FH16" s="9">
        <f t="shared" si="7"/>
        <v>309.64041564123607</v>
      </c>
      <c r="FI16" s="9">
        <f t="shared" si="8"/>
        <v>712.357806945584</v>
      </c>
      <c r="FJ16" s="9">
        <f t="shared" si="14"/>
        <v>597.16666666666674</v>
      </c>
      <c r="FK16" s="9">
        <f t="shared" si="15"/>
        <v>1110.0095706863551</v>
      </c>
      <c r="FL16" s="2">
        <v>158.36000000000001</v>
      </c>
      <c r="FM16" s="2">
        <v>194.79</v>
      </c>
      <c r="FN16" s="2">
        <v>114.79</v>
      </c>
      <c r="FO16" s="2">
        <v>139.61000000000001</v>
      </c>
      <c r="FP16" s="3">
        <v>14</v>
      </c>
      <c r="FQ16" s="3">
        <v>12</v>
      </c>
      <c r="FR16" s="3">
        <v>11</v>
      </c>
      <c r="FS16" s="3"/>
      <c r="FT16" s="3">
        <v>181</v>
      </c>
      <c r="FU16" s="3">
        <v>13</v>
      </c>
      <c r="FV16" s="3">
        <v>2.2000000000000002</v>
      </c>
      <c r="FW16" s="3">
        <v>28</v>
      </c>
      <c r="FX16" s="3">
        <v>13</v>
      </c>
      <c r="FY16" s="3">
        <v>9</v>
      </c>
      <c r="FZ16" s="3">
        <v>2</v>
      </c>
      <c r="GA16" s="3">
        <v>3</v>
      </c>
      <c r="GB16" s="3">
        <v>3</v>
      </c>
      <c r="GC16" s="3">
        <v>121</v>
      </c>
      <c r="GD16" s="3">
        <f t="shared" si="16"/>
        <v>4.7957905455967413</v>
      </c>
      <c r="GE16" s="3">
        <v>36</v>
      </c>
      <c r="GF16" s="3">
        <v>36</v>
      </c>
      <c r="GG16" s="3">
        <v>40</v>
      </c>
      <c r="GH16" s="3">
        <v>40</v>
      </c>
      <c r="GI16" s="3">
        <v>41</v>
      </c>
      <c r="GJ16" s="3">
        <v>42</v>
      </c>
      <c r="GQ16" s="3">
        <v>25</v>
      </c>
      <c r="GR16" s="3">
        <v>23</v>
      </c>
      <c r="GS16" s="3">
        <v>28</v>
      </c>
      <c r="GT16" s="3">
        <v>41</v>
      </c>
      <c r="GU16" s="3">
        <v>26</v>
      </c>
      <c r="GV16" s="3">
        <v>36</v>
      </c>
      <c r="GW16" s="3">
        <v>36</v>
      </c>
      <c r="GX16" s="3">
        <v>33</v>
      </c>
      <c r="GY16" s="3">
        <v>37</v>
      </c>
      <c r="GZ16" s="3">
        <v>36</v>
      </c>
      <c r="HA16" s="3">
        <v>36</v>
      </c>
      <c r="HB16" s="3">
        <v>42</v>
      </c>
      <c r="HC16" s="3">
        <v>67</v>
      </c>
      <c r="HD16" s="3">
        <v>71</v>
      </c>
      <c r="HE16" s="3">
        <v>77</v>
      </c>
      <c r="HF16" s="3">
        <v>82</v>
      </c>
      <c r="HG16" s="3">
        <v>84</v>
      </c>
      <c r="HH16" s="3">
        <v>98</v>
      </c>
      <c r="HI16" s="3">
        <v>9</v>
      </c>
      <c r="HJ16" s="3">
        <v>9</v>
      </c>
      <c r="HK16" s="3">
        <v>11</v>
      </c>
      <c r="HL16" s="3">
        <v>10</v>
      </c>
      <c r="HM16" s="3">
        <v>11</v>
      </c>
      <c r="HN16" s="3">
        <v>10</v>
      </c>
      <c r="II16" s="3">
        <v>10</v>
      </c>
      <c r="IJ16" s="3">
        <v>6</v>
      </c>
      <c r="IL16" s="3">
        <v>13</v>
      </c>
      <c r="IM16" s="3">
        <v>17</v>
      </c>
      <c r="IN16" s="3">
        <v>8</v>
      </c>
      <c r="IO16" s="3">
        <v>13</v>
      </c>
      <c r="IP16" s="2">
        <f t="shared" si="22"/>
        <v>4</v>
      </c>
      <c r="IQ16" s="2">
        <f t="shared" si="17"/>
        <v>537313.43283582095</v>
      </c>
      <c r="IR16" s="9">
        <v>34.662576687116562</v>
      </c>
      <c r="IS16" s="2">
        <f t="shared" si="9"/>
        <v>0.5976306325364924</v>
      </c>
      <c r="IT16" s="2">
        <f t="shared" si="10"/>
        <v>597.63063253649239</v>
      </c>
      <c r="IU16" s="2">
        <f t="shared" si="21"/>
        <v>226371641791.0448</v>
      </c>
      <c r="IV16" s="11">
        <f t="shared" si="18"/>
        <v>713.72950247703727</v>
      </c>
      <c r="IW16" s="12">
        <f t="shared" si="19"/>
        <v>-4.0000000000000001E-8</v>
      </c>
      <c r="IX16" s="13">
        <f t="shared" si="11"/>
        <v>55.081369044563274</v>
      </c>
      <c r="IY16" s="13">
        <f t="shared" si="20"/>
        <v>17.812657061023174</v>
      </c>
    </row>
    <row r="17" spans="1:259" ht="14.5" x14ac:dyDescent="0.35">
      <c r="A17" s="3">
        <v>26</v>
      </c>
      <c r="B17" s="3" t="s">
        <v>607</v>
      </c>
      <c r="C17" s="5">
        <v>46.161643835616438</v>
      </c>
      <c r="D17" s="6" t="s">
        <v>217</v>
      </c>
      <c r="E17" s="7">
        <f t="shared" si="0"/>
        <v>0</v>
      </c>
      <c r="F17" s="6" t="s">
        <v>348</v>
      </c>
      <c r="G17" s="6" t="s">
        <v>219</v>
      </c>
      <c r="H17" s="3">
        <v>0</v>
      </c>
      <c r="I17" s="6" t="s">
        <v>300</v>
      </c>
      <c r="V17" s="6" t="s">
        <v>222</v>
      </c>
      <c r="W17" s="6" t="s">
        <v>441</v>
      </c>
      <c r="X17" s="6" t="s">
        <v>442</v>
      </c>
      <c r="Y17" s="6" t="s">
        <v>359</v>
      </c>
      <c r="Z17" s="6" t="s">
        <v>443</v>
      </c>
      <c r="AC17" s="6" t="s">
        <v>224</v>
      </c>
      <c r="AD17" s="6" t="s">
        <v>225</v>
      </c>
      <c r="AE17" s="6" t="s">
        <v>267</v>
      </c>
      <c r="AF17" s="6" t="s">
        <v>247</v>
      </c>
      <c r="AW17" s="6" t="s">
        <v>268</v>
      </c>
      <c r="AX17" s="6" t="s">
        <v>249</v>
      </c>
      <c r="AY17" s="4">
        <v>42977</v>
      </c>
      <c r="AZ17" s="6" t="s">
        <v>220</v>
      </c>
      <c r="BA17" s="6" t="s">
        <v>518</v>
      </c>
      <c r="BB17" s="3">
        <f t="shared" si="1"/>
        <v>1</v>
      </c>
      <c r="BC17" s="3">
        <v>1</v>
      </c>
      <c r="BD17" s="3">
        <v>1</v>
      </c>
      <c r="BE17" s="6" t="s">
        <v>230</v>
      </c>
      <c r="BH17" s="6" t="s">
        <v>251</v>
      </c>
      <c r="BI17" s="6" t="s">
        <v>444</v>
      </c>
      <c r="BJ17" s="6" t="s">
        <v>445</v>
      </c>
      <c r="BK17" s="6" t="s">
        <v>446</v>
      </c>
      <c r="BL17" s="6" t="s">
        <v>447</v>
      </c>
      <c r="BM17" s="8" t="s">
        <v>518</v>
      </c>
      <c r="BN17" s="8" t="s">
        <v>518</v>
      </c>
      <c r="BO17" s="8" t="s">
        <v>518</v>
      </c>
      <c r="BP17" s="8" t="s">
        <v>518</v>
      </c>
      <c r="BQ17" s="3">
        <v>76</v>
      </c>
      <c r="BR17" s="3">
        <f t="shared" si="2"/>
        <v>13.157894736842104</v>
      </c>
      <c r="BT17" s="3">
        <v>162</v>
      </c>
      <c r="BU17" s="3">
        <v>29</v>
      </c>
      <c r="BV17" s="3">
        <v>60</v>
      </c>
      <c r="BW17" s="3">
        <v>11060</v>
      </c>
      <c r="BX17" s="3">
        <v>110</v>
      </c>
      <c r="BY17" s="3">
        <v>36.4</v>
      </c>
      <c r="BZ17" s="3">
        <v>130</v>
      </c>
      <c r="CA17" s="3">
        <v>132</v>
      </c>
      <c r="CB17" s="3">
        <f t="shared" si="23"/>
        <v>2</v>
      </c>
      <c r="CC17" s="3">
        <v>5.2</v>
      </c>
      <c r="CD17" s="3">
        <v>7.3</v>
      </c>
      <c r="CE17" s="3">
        <v>264</v>
      </c>
      <c r="CF17" s="3">
        <v>231</v>
      </c>
      <c r="CG17" s="3">
        <v>82</v>
      </c>
      <c r="CH17" s="3">
        <v>84</v>
      </c>
      <c r="CI17" s="3">
        <v>2.87</v>
      </c>
      <c r="CJ17" s="3">
        <v>4.3</v>
      </c>
      <c r="CK17" s="3">
        <v>1.61</v>
      </c>
      <c r="CL17" s="3">
        <v>2.2000000000000002</v>
      </c>
      <c r="CM17" s="3">
        <v>139</v>
      </c>
      <c r="CN17" s="3">
        <v>141</v>
      </c>
      <c r="CO17" s="3">
        <v>140</v>
      </c>
      <c r="CP17" s="3">
        <v>140</v>
      </c>
      <c r="CQ17" s="3">
        <v>141</v>
      </c>
      <c r="CR17" s="3">
        <v>141</v>
      </c>
      <c r="CS17" s="3">
        <v>4.0999999999999996</v>
      </c>
      <c r="CT17" s="3">
        <v>4.5999999999999996</v>
      </c>
      <c r="CU17" s="3">
        <v>4.5</v>
      </c>
      <c r="CV17" s="3">
        <v>4.4000000000000004</v>
      </c>
      <c r="CW17" s="3">
        <v>4.3</v>
      </c>
      <c r="CX17" s="3">
        <v>4.0999999999999996</v>
      </c>
      <c r="CY17" s="3">
        <v>99</v>
      </c>
      <c r="CZ17" s="3">
        <v>107</v>
      </c>
      <c r="DA17" s="3">
        <v>106</v>
      </c>
      <c r="DB17" s="3">
        <v>105</v>
      </c>
      <c r="DC17" s="3">
        <v>105</v>
      </c>
      <c r="DD17" s="3">
        <v>106</v>
      </c>
      <c r="DE17" s="3">
        <v>22</v>
      </c>
      <c r="DF17" s="3">
        <v>22</v>
      </c>
      <c r="DG17" s="3">
        <v>20</v>
      </c>
      <c r="DH17" s="3">
        <v>24</v>
      </c>
      <c r="DI17" s="3">
        <v>22</v>
      </c>
      <c r="DJ17" s="3">
        <v>21</v>
      </c>
      <c r="DK17" s="3">
        <v>63</v>
      </c>
      <c r="DL17" s="3">
        <v>76</v>
      </c>
      <c r="DM17" s="6" t="s">
        <v>448</v>
      </c>
      <c r="DN17" s="3">
        <v>74</v>
      </c>
      <c r="DO17" s="3">
        <v>71</v>
      </c>
      <c r="DP17" s="3">
        <v>69</v>
      </c>
      <c r="DQ17" s="3">
        <v>90</v>
      </c>
      <c r="DR17" s="3">
        <v>81</v>
      </c>
      <c r="DS17" s="6" t="s">
        <v>397</v>
      </c>
      <c r="DT17" s="3">
        <v>84</v>
      </c>
      <c r="DU17" s="3">
        <v>88</v>
      </c>
      <c r="DV17" s="3">
        <v>90</v>
      </c>
      <c r="DW17" s="3">
        <v>2.36</v>
      </c>
      <c r="DX17" s="3">
        <v>2.36</v>
      </c>
      <c r="DY17" s="3">
        <v>2.3199999999999998</v>
      </c>
      <c r="DZ17" s="3">
        <v>2.31</v>
      </c>
      <c r="EA17" s="3">
        <v>2.29</v>
      </c>
      <c r="EB17" s="3">
        <v>2.33</v>
      </c>
      <c r="EC17" s="3">
        <v>1.01</v>
      </c>
      <c r="ED17" s="3">
        <v>0.92</v>
      </c>
      <c r="EE17" s="3">
        <v>0.89</v>
      </c>
      <c r="EF17" s="3">
        <v>0.94</v>
      </c>
      <c r="EG17" s="3">
        <v>0.92</v>
      </c>
      <c r="EH17" s="3">
        <v>0.89</v>
      </c>
      <c r="EI17" s="3">
        <v>0.63</v>
      </c>
      <c r="EJ17" s="3">
        <v>0.56000000000000005</v>
      </c>
      <c r="EK17" s="3">
        <v>0.5</v>
      </c>
      <c r="EL17" s="3">
        <v>0.45</v>
      </c>
      <c r="EM17" s="3">
        <v>0.46</v>
      </c>
      <c r="EN17" s="3">
        <v>0.38</v>
      </c>
      <c r="EO17" s="3">
        <v>28</v>
      </c>
      <c r="EP17" s="3">
        <f t="shared" si="4"/>
        <v>28.571428571428569</v>
      </c>
      <c r="EQ17" s="3">
        <f t="shared" si="12"/>
        <v>11.111111111111104</v>
      </c>
      <c r="ER17" s="3">
        <f t="shared" si="13"/>
        <v>20.634920634920636</v>
      </c>
      <c r="ES17" s="3">
        <f t="shared" si="24"/>
        <v>0.38</v>
      </c>
      <c r="ET17" s="3">
        <f t="shared" si="5"/>
        <v>0.25</v>
      </c>
      <c r="EU17" s="3">
        <f t="shared" si="6"/>
        <v>39.682539682539684</v>
      </c>
      <c r="EV17" s="3">
        <v>3</v>
      </c>
      <c r="EW17" s="3">
        <v>6.8</v>
      </c>
      <c r="EX17" s="3">
        <v>25</v>
      </c>
      <c r="EY17" s="3">
        <v>137</v>
      </c>
      <c r="EZ17" s="3">
        <v>283.13</v>
      </c>
      <c r="FA17" s="3">
        <v>427.04</v>
      </c>
      <c r="FB17" s="3">
        <v>332.46</v>
      </c>
      <c r="FC17" s="3">
        <v>252.71</v>
      </c>
      <c r="FD17" s="9">
        <v>40.647773279352229</v>
      </c>
      <c r="FE17" s="9">
        <v>330.91666666666669</v>
      </c>
      <c r="FF17" s="9">
        <v>235.38461538461539</v>
      </c>
      <c r="FG17" s="10">
        <v>202.58333333333334</v>
      </c>
      <c r="FH17" s="9">
        <f t="shared" si="7"/>
        <v>714.10773572377161</v>
      </c>
      <c r="FI17" s="9">
        <f t="shared" si="8"/>
        <v>479.0836653386454</v>
      </c>
      <c r="FJ17" s="9">
        <f t="shared" si="14"/>
        <v>330.91666666666669</v>
      </c>
      <c r="FK17" s="9">
        <f t="shared" si="15"/>
        <v>714.10773572377161</v>
      </c>
      <c r="FL17" s="2">
        <v>12.76</v>
      </c>
      <c r="FM17" s="2">
        <v>51.04</v>
      </c>
      <c r="FN17" s="2">
        <v>36.93</v>
      </c>
      <c r="FO17" s="2">
        <v>24.43</v>
      </c>
      <c r="FP17" s="3">
        <v>43</v>
      </c>
      <c r="FQ17" s="3">
        <v>22</v>
      </c>
      <c r="FR17" s="3">
        <v>32</v>
      </c>
      <c r="FS17" s="3"/>
      <c r="FT17" s="3">
        <v>14</v>
      </c>
      <c r="FU17" s="3">
        <v>62</v>
      </c>
      <c r="FV17" s="3">
        <v>2.6</v>
      </c>
      <c r="FW17" s="3">
        <v>26</v>
      </c>
      <c r="FX17" s="3">
        <v>4</v>
      </c>
      <c r="FY17" s="3">
        <v>3</v>
      </c>
      <c r="FZ17" s="3">
        <v>2</v>
      </c>
      <c r="GA17" s="3">
        <v>2</v>
      </c>
      <c r="GB17" s="3">
        <v>2</v>
      </c>
      <c r="GC17" s="3">
        <v>17</v>
      </c>
      <c r="GD17" s="3">
        <f t="shared" si="16"/>
        <v>2.8332133440562162</v>
      </c>
      <c r="GE17" s="3">
        <v>37</v>
      </c>
      <c r="GF17" s="3">
        <v>33</v>
      </c>
      <c r="GG17" s="3">
        <v>37</v>
      </c>
      <c r="GH17" s="3">
        <v>39</v>
      </c>
      <c r="GI17" s="3">
        <v>39</v>
      </c>
      <c r="GJ17" s="3">
        <v>34</v>
      </c>
      <c r="GQ17" s="3">
        <v>18</v>
      </c>
      <c r="GR17" s="3">
        <v>13</v>
      </c>
      <c r="GS17" s="3">
        <v>17</v>
      </c>
      <c r="GT17" s="3">
        <v>19</v>
      </c>
      <c r="GU17" s="3">
        <v>19</v>
      </c>
      <c r="GV17" s="3">
        <v>17</v>
      </c>
      <c r="GW17" s="3">
        <v>12</v>
      </c>
      <c r="GX17" s="3">
        <v>12</v>
      </c>
      <c r="GY17" s="3">
        <v>13</v>
      </c>
      <c r="GZ17" s="3">
        <v>13</v>
      </c>
      <c r="HA17" s="3">
        <v>15</v>
      </c>
      <c r="HB17" s="3">
        <v>14</v>
      </c>
      <c r="HC17" s="3">
        <v>48</v>
      </c>
      <c r="HD17" s="3">
        <v>46</v>
      </c>
      <c r="HE17" s="3">
        <v>47</v>
      </c>
      <c r="HF17" s="3">
        <v>45</v>
      </c>
      <c r="HG17" s="3">
        <v>46</v>
      </c>
      <c r="HH17" s="3">
        <v>44</v>
      </c>
      <c r="HI17" s="3">
        <v>7</v>
      </c>
      <c r="HJ17" s="3">
        <v>2</v>
      </c>
      <c r="HK17" s="3">
        <v>5</v>
      </c>
      <c r="HL17" s="3">
        <v>5</v>
      </c>
      <c r="HM17" s="3">
        <v>6</v>
      </c>
      <c r="HN17" s="3">
        <v>4</v>
      </c>
      <c r="II17" s="3">
        <v>6</v>
      </c>
      <c r="IJ17" s="3">
        <v>3</v>
      </c>
      <c r="IL17" s="3">
        <v>30</v>
      </c>
      <c r="IM17" s="3">
        <v>63</v>
      </c>
      <c r="IN17" s="3">
        <v>96</v>
      </c>
      <c r="IO17" s="3">
        <v>87</v>
      </c>
      <c r="IP17" s="2">
        <f t="shared" si="22"/>
        <v>33</v>
      </c>
      <c r="IQ17" s="2">
        <f t="shared" si="17"/>
        <v>552238.80597014935</v>
      </c>
      <c r="IR17" s="9">
        <v>283.12883435582819</v>
      </c>
      <c r="IS17" s="2">
        <f t="shared" si="9"/>
        <v>4.881531626824624</v>
      </c>
      <c r="IT17" s="2">
        <f t="shared" si="10"/>
        <v>4881.5316268246243</v>
      </c>
      <c r="IU17" s="2">
        <f t="shared" si="21"/>
        <v>232640298507.46274</v>
      </c>
      <c r="IV17" s="11">
        <f t="shared" si="18"/>
        <v>3731.9154223593268</v>
      </c>
      <c r="IW17" s="12">
        <f t="shared" si="19"/>
        <v>-2.4999999999999999E-8</v>
      </c>
      <c r="IX17" s="13">
        <f t="shared" si="11"/>
        <v>6.6961776624293083</v>
      </c>
      <c r="IY17" s="13">
        <f t="shared" si="20"/>
        <v>2.2254296717807978</v>
      </c>
    </row>
    <row r="18" spans="1:259" ht="14.5" x14ac:dyDescent="0.35">
      <c r="A18" s="3">
        <v>27</v>
      </c>
      <c r="B18" s="3" t="s">
        <v>613</v>
      </c>
      <c r="C18" s="5">
        <v>69.547945205479451</v>
      </c>
      <c r="D18" s="6" t="s">
        <v>253</v>
      </c>
      <c r="E18" s="7">
        <f t="shared" si="0"/>
        <v>1</v>
      </c>
      <c r="F18" s="6" t="s">
        <v>348</v>
      </c>
      <c r="G18" s="6" t="s">
        <v>219</v>
      </c>
      <c r="H18" s="3">
        <v>0</v>
      </c>
      <c r="I18" s="6" t="s">
        <v>300</v>
      </c>
      <c r="W18" s="6" t="s">
        <v>449</v>
      </c>
      <c r="X18" s="6" t="s">
        <v>450</v>
      </c>
      <c r="AC18" s="6" t="s">
        <v>307</v>
      </c>
      <c r="AD18" s="6" t="s">
        <v>225</v>
      </c>
      <c r="AE18" s="6" t="s">
        <v>267</v>
      </c>
      <c r="AF18" s="6" t="s">
        <v>227</v>
      </c>
      <c r="AW18" s="6" t="s">
        <v>248</v>
      </c>
      <c r="AX18" s="6" t="s">
        <v>323</v>
      </c>
      <c r="AY18" s="14">
        <v>42983</v>
      </c>
      <c r="BA18" s="2">
        <v>0</v>
      </c>
      <c r="BB18" s="3">
        <f t="shared" si="1"/>
        <v>0</v>
      </c>
      <c r="BC18" s="3"/>
      <c r="BD18" s="3"/>
      <c r="BE18" s="6" t="s">
        <v>230</v>
      </c>
      <c r="BH18" s="6" t="s">
        <v>251</v>
      </c>
      <c r="BI18" s="6" t="s">
        <v>251</v>
      </c>
      <c r="BJ18" s="6" t="s">
        <v>251</v>
      </c>
      <c r="BK18" s="6" t="s">
        <v>278</v>
      </c>
      <c r="BL18" s="6" t="s">
        <v>251</v>
      </c>
      <c r="BM18" s="8" t="s">
        <v>300</v>
      </c>
      <c r="BN18" s="8" t="s">
        <v>300</v>
      </c>
      <c r="BO18" s="8" t="s">
        <v>300</v>
      </c>
      <c r="BP18" s="8" t="s">
        <v>300</v>
      </c>
      <c r="BQ18" s="3">
        <v>90</v>
      </c>
      <c r="BR18" s="3">
        <f t="shared" si="2"/>
        <v>11.111111111111111</v>
      </c>
      <c r="BT18" s="3">
        <v>178</v>
      </c>
      <c r="BU18" s="3">
        <v>28.4</v>
      </c>
      <c r="BV18" s="3">
        <v>60</v>
      </c>
      <c r="BW18" s="3">
        <v>10055</v>
      </c>
      <c r="BX18" s="3">
        <v>100</v>
      </c>
      <c r="BY18" s="3">
        <v>36.5</v>
      </c>
      <c r="BZ18" s="3">
        <v>120</v>
      </c>
      <c r="CA18" s="3">
        <v>141</v>
      </c>
      <c r="CB18" s="3">
        <f t="shared" si="23"/>
        <v>21</v>
      </c>
      <c r="CC18" s="3">
        <v>3.9</v>
      </c>
      <c r="CD18" s="3">
        <v>4.5999999999999996</v>
      </c>
      <c r="CE18" s="3">
        <v>312</v>
      </c>
      <c r="CF18" s="3">
        <v>250</v>
      </c>
      <c r="CG18" s="3">
        <v>81</v>
      </c>
      <c r="CH18" s="3">
        <v>86</v>
      </c>
      <c r="CI18" s="3">
        <v>2.0699999999999998</v>
      </c>
      <c r="CJ18" s="3">
        <v>2.87</v>
      </c>
      <c r="CK18" s="3">
        <v>1.1399999999999999</v>
      </c>
      <c r="CL18" s="3">
        <v>1.1100000000000001</v>
      </c>
      <c r="CM18" s="3">
        <v>143</v>
      </c>
      <c r="CN18" s="3">
        <v>142</v>
      </c>
      <c r="CO18" s="3">
        <v>142</v>
      </c>
      <c r="CP18" s="3">
        <v>141</v>
      </c>
      <c r="CQ18" s="3">
        <v>143</v>
      </c>
      <c r="CR18" s="3">
        <v>140</v>
      </c>
      <c r="CS18" s="3">
        <v>4.4000000000000004</v>
      </c>
      <c r="CT18" s="3">
        <v>5</v>
      </c>
      <c r="CU18" s="3">
        <v>4.5</v>
      </c>
      <c r="CV18" s="3">
        <v>4.8</v>
      </c>
      <c r="CW18" s="3">
        <v>4.5999999999999996</v>
      </c>
      <c r="CX18" s="3">
        <v>4.8</v>
      </c>
      <c r="CY18" s="3">
        <v>104</v>
      </c>
      <c r="CZ18" s="3">
        <v>101</v>
      </c>
      <c r="DA18" s="3">
        <v>104</v>
      </c>
      <c r="DB18" s="3">
        <v>103</v>
      </c>
      <c r="DC18" s="3">
        <v>105</v>
      </c>
      <c r="DD18" s="3">
        <v>104</v>
      </c>
      <c r="DE18" s="3">
        <v>23</v>
      </c>
      <c r="DF18" s="3">
        <v>21</v>
      </c>
      <c r="DG18" s="3">
        <v>22</v>
      </c>
      <c r="DH18" s="3">
        <v>25</v>
      </c>
      <c r="DI18" s="3">
        <v>24</v>
      </c>
      <c r="DJ18" s="3">
        <v>20</v>
      </c>
      <c r="DK18" s="3">
        <v>85</v>
      </c>
      <c r="DL18" s="3">
        <v>89</v>
      </c>
      <c r="DM18" s="6" t="s">
        <v>329</v>
      </c>
      <c r="DN18" s="3">
        <v>85</v>
      </c>
      <c r="DO18" s="3">
        <v>92</v>
      </c>
      <c r="DP18" s="3">
        <v>94</v>
      </c>
      <c r="DQ18" s="3">
        <v>80</v>
      </c>
      <c r="DR18" s="3">
        <v>75</v>
      </c>
      <c r="DS18" s="6" t="s">
        <v>356</v>
      </c>
      <c r="DT18" s="3">
        <v>79</v>
      </c>
      <c r="DU18" s="3">
        <v>72</v>
      </c>
      <c r="DV18" s="3">
        <v>70</v>
      </c>
      <c r="DW18" s="3">
        <v>2.4500000000000002</v>
      </c>
      <c r="DX18" s="3">
        <v>2.4500000000000002</v>
      </c>
      <c r="DY18" s="3">
        <v>2.54</v>
      </c>
      <c r="DZ18" s="3">
        <v>2.34</v>
      </c>
      <c r="EA18" s="3">
        <v>2.34</v>
      </c>
      <c r="EB18" s="3">
        <v>2.4</v>
      </c>
      <c r="EC18" s="3">
        <v>1.01</v>
      </c>
      <c r="ED18" s="3">
        <v>0.98</v>
      </c>
      <c r="EE18" s="3">
        <v>0.88</v>
      </c>
      <c r="EF18" s="3">
        <v>0.94</v>
      </c>
      <c r="EG18" s="3">
        <v>0.89</v>
      </c>
      <c r="EH18" s="3">
        <v>0.89</v>
      </c>
      <c r="EI18" s="3">
        <v>0.94</v>
      </c>
      <c r="EJ18" s="3">
        <v>1.04</v>
      </c>
      <c r="EK18" s="3">
        <v>0.74</v>
      </c>
      <c r="EL18" s="3">
        <v>0.66</v>
      </c>
      <c r="EM18" s="3">
        <v>0.57999999999999996</v>
      </c>
      <c r="EN18" s="3">
        <v>0.86</v>
      </c>
      <c r="EO18" s="3">
        <v>14</v>
      </c>
      <c r="EP18" s="3">
        <f t="shared" si="4"/>
        <v>29.787234042553184</v>
      </c>
      <c r="EQ18" s="3">
        <f t="shared" si="12"/>
        <v>-10.638297872340436</v>
      </c>
      <c r="ER18" s="3">
        <f t="shared" si="13"/>
        <v>21.276595744680847</v>
      </c>
      <c r="ES18" s="3">
        <f t="shared" si="24"/>
        <v>0.57999999999999996</v>
      </c>
      <c r="ET18" s="3">
        <f t="shared" si="5"/>
        <v>0.36</v>
      </c>
      <c r="EU18" s="3">
        <f t="shared" si="6"/>
        <v>38.297872340425535</v>
      </c>
      <c r="EV18" s="3">
        <v>3</v>
      </c>
      <c r="EW18" s="3">
        <v>5.4</v>
      </c>
      <c r="EX18" s="3">
        <v>73</v>
      </c>
      <c r="EY18" s="3">
        <v>171</v>
      </c>
      <c r="EZ18" s="3">
        <v>284.92</v>
      </c>
      <c r="FA18" s="3">
        <v>205.67</v>
      </c>
      <c r="FB18" s="3">
        <v>274.44</v>
      </c>
      <c r="FC18" s="3">
        <v>183.69</v>
      </c>
      <c r="FD18" s="9">
        <v>404.66666666666674</v>
      </c>
      <c r="FE18" s="9">
        <v>125.91666666666669</v>
      </c>
      <c r="FF18" s="9">
        <v>198.41666666666666</v>
      </c>
      <c r="FG18" s="10">
        <v>448</v>
      </c>
      <c r="FH18" s="9">
        <f t="shared" si="7"/>
        <v>-68.883855024711693</v>
      </c>
      <c r="FI18" s="9">
        <f t="shared" si="8"/>
        <v>-50.967874794069203</v>
      </c>
      <c r="FJ18" s="9">
        <f t="shared" si="14"/>
        <v>448</v>
      </c>
      <c r="FK18" s="9">
        <f t="shared" si="15"/>
        <v>10.708401976935729</v>
      </c>
      <c r="FL18" s="2">
        <v>187.46</v>
      </c>
      <c r="FM18" s="2">
        <v>39.61</v>
      </c>
      <c r="FN18" s="2">
        <v>37.11</v>
      </c>
      <c r="FO18" s="2">
        <v>28.71</v>
      </c>
      <c r="FP18" s="3">
        <v>0</v>
      </c>
      <c r="FQ18" s="3">
        <v>15</v>
      </c>
      <c r="FR18" s="3">
        <v>15</v>
      </c>
      <c r="FS18" s="3"/>
      <c r="FT18" s="3">
        <v>5</v>
      </c>
      <c r="FU18" s="3">
        <v>17</v>
      </c>
      <c r="FV18" s="3">
        <v>3.6</v>
      </c>
      <c r="FW18" s="3">
        <v>7</v>
      </c>
      <c r="FX18" s="3">
        <v>2</v>
      </c>
      <c r="FY18" s="3">
        <v>12</v>
      </c>
      <c r="FZ18" s="3">
        <v>2</v>
      </c>
      <c r="GA18" s="3">
        <v>2</v>
      </c>
      <c r="GB18" s="3">
        <v>2</v>
      </c>
      <c r="GC18" s="3"/>
      <c r="GD18" s="3"/>
      <c r="GE18" s="3">
        <v>39</v>
      </c>
      <c r="GF18" s="3">
        <v>38</v>
      </c>
      <c r="GG18" s="3">
        <v>36</v>
      </c>
      <c r="GH18" s="3">
        <v>41</v>
      </c>
      <c r="GI18" s="3">
        <v>39</v>
      </c>
      <c r="GJ18" s="3">
        <v>40</v>
      </c>
      <c r="GQ18" s="3">
        <v>21</v>
      </c>
      <c r="GR18" s="3">
        <v>19</v>
      </c>
      <c r="GS18" s="3">
        <v>25</v>
      </c>
      <c r="GT18" s="3">
        <v>28</v>
      </c>
      <c r="GU18" s="3">
        <v>23</v>
      </c>
      <c r="GV18" s="3">
        <v>20</v>
      </c>
      <c r="GW18" s="3">
        <v>21</v>
      </c>
      <c r="GX18" s="3">
        <v>20</v>
      </c>
      <c r="GY18" s="3">
        <v>24</v>
      </c>
      <c r="GZ18" s="3">
        <v>26</v>
      </c>
      <c r="HA18" s="3">
        <v>26</v>
      </c>
      <c r="HB18" s="3">
        <v>22</v>
      </c>
      <c r="HC18" s="3">
        <v>84</v>
      </c>
      <c r="HD18" s="3">
        <v>80</v>
      </c>
      <c r="HE18" s="3">
        <v>82</v>
      </c>
      <c r="HF18" s="3">
        <v>88</v>
      </c>
      <c r="HG18" s="3">
        <v>77</v>
      </c>
      <c r="HH18" s="3">
        <v>87</v>
      </c>
      <c r="HI18" s="3">
        <v>8</v>
      </c>
      <c r="HJ18" s="3">
        <v>5</v>
      </c>
      <c r="HK18" s="3">
        <v>4</v>
      </c>
      <c r="HL18" s="3">
        <v>4</v>
      </c>
      <c r="HM18" s="3">
        <v>6</v>
      </c>
      <c r="HN18" s="3">
        <v>8</v>
      </c>
      <c r="II18" s="3"/>
      <c r="IJ18" s="3">
        <v>3</v>
      </c>
      <c r="IL18" s="3"/>
      <c r="IM18" s="3">
        <v>42</v>
      </c>
      <c r="IN18" s="3">
        <v>47</v>
      </c>
      <c r="IO18" s="3"/>
      <c r="IQ18" s="2">
        <f t="shared" si="17"/>
        <v>582089.55223880603</v>
      </c>
      <c r="IR18" s="9">
        <v>284.91820040899796</v>
      </c>
      <c r="IS18" s="2">
        <f t="shared" si="9"/>
        <v>4.9123827656723789</v>
      </c>
      <c r="IT18" s="2">
        <f t="shared" si="10"/>
        <v>4912.3827656723788</v>
      </c>
      <c r="IU18" s="2">
        <f t="shared" si="21"/>
        <v>245177611940.29855</v>
      </c>
      <c r="IV18" s="11">
        <f t="shared" si="18"/>
        <v>3737.8216673139486</v>
      </c>
      <c r="IW18" s="12">
        <f t="shared" si="19"/>
        <v>-7.3000000000000005E-8</v>
      </c>
      <c r="IX18" s="13">
        <f t="shared" si="11"/>
        <v>19.50513656888495</v>
      </c>
      <c r="IY18" s="13">
        <f t="shared" si="20"/>
        <v>6.8317468636122864</v>
      </c>
    </row>
    <row r="19" spans="1:259" ht="14.5" x14ac:dyDescent="0.35">
      <c r="A19" s="3">
        <v>29</v>
      </c>
      <c r="B19" s="3" t="s">
        <v>617</v>
      </c>
      <c r="C19" s="5">
        <v>80.446575342465749</v>
      </c>
      <c r="D19" s="6" t="s">
        <v>217</v>
      </c>
      <c r="E19" s="7">
        <f t="shared" si="0"/>
        <v>0</v>
      </c>
      <c r="F19" s="6" t="s">
        <v>463</v>
      </c>
      <c r="G19" s="6" t="s">
        <v>219</v>
      </c>
      <c r="H19" s="3">
        <v>0</v>
      </c>
      <c r="I19" s="6" t="s">
        <v>300</v>
      </c>
      <c r="W19" s="6" t="s">
        <v>464</v>
      </c>
      <c r="X19" s="6" t="s">
        <v>465</v>
      </c>
      <c r="Y19" s="6" t="s">
        <v>466</v>
      </c>
      <c r="Z19" s="6" t="s">
        <v>467</v>
      </c>
      <c r="AA19" s="6" t="s">
        <v>468</v>
      </c>
      <c r="AB19" s="6" t="s">
        <v>469</v>
      </c>
      <c r="AC19" s="6" t="s">
        <v>307</v>
      </c>
      <c r="AD19" s="6" t="s">
        <v>225</v>
      </c>
      <c r="AE19" s="6" t="s">
        <v>226</v>
      </c>
      <c r="AF19" s="6" t="s">
        <v>247</v>
      </c>
      <c r="AW19" s="6" t="s">
        <v>248</v>
      </c>
      <c r="AX19" s="6" t="s">
        <v>249</v>
      </c>
      <c r="AY19" s="4">
        <v>42996</v>
      </c>
      <c r="AZ19" s="6" t="s">
        <v>230</v>
      </c>
      <c r="BA19" s="6" t="s">
        <v>300</v>
      </c>
      <c r="BB19" s="3">
        <f t="shared" si="1"/>
        <v>0</v>
      </c>
      <c r="BC19" s="3"/>
      <c r="BD19" s="3"/>
      <c r="BE19" s="6" t="s">
        <v>230</v>
      </c>
      <c r="BH19" s="6" t="s">
        <v>251</v>
      </c>
      <c r="BI19" s="6" t="s">
        <v>251</v>
      </c>
      <c r="BJ19" s="6" t="s">
        <v>251</v>
      </c>
      <c r="BK19" s="6" t="s">
        <v>251</v>
      </c>
      <c r="BL19" s="6" t="s">
        <v>251</v>
      </c>
      <c r="BM19" s="8" t="s">
        <v>300</v>
      </c>
      <c r="BN19" s="8" t="s">
        <v>300</v>
      </c>
      <c r="BO19" s="8" t="s">
        <v>300</v>
      </c>
      <c r="BP19" s="8" t="s">
        <v>300</v>
      </c>
      <c r="BQ19" s="3">
        <v>72</v>
      </c>
      <c r="BR19" s="3">
        <f t="shared" si="2"/>
        <v>13.888888888888889</v>
      </c>
      <c r="BS19" s="6" t="s">
        <v>470</v>
      </c>
      <c r="BT19" s="3">
        <v>157</v>
      </c>
      <c r="BU19" s="3">
        <v>29.2</v>
      </c>
      <c r="BV19" s="3">
        <v>75</v>
      </c>
      <c r="BW19" s="3">
        <v>12085</v>
      </c>
      <c r="BX19" s="3">
        <v>120</v>
      </c>
      <c r="BY19" s="3">
        <v>37</v>
      </c>
      <c r="BZ19" s="3">
        <v>134</v>
      </c>
      <c r="CA19" s="3">
        <v>139</v>
      </c>
      <c r="CB19" s="3">
        <f t="shared" si="23"/>
        <v>5</v>
      </c>
      <c r="CC19" s="3">
        <v>6.6</v>
      </c>
      <c r="CD19" s="3">
        <v>6.7</v>
      </c>
      <c r="CE19" s="3">
        <v>143</v>
      </c>
      <c r="CF19" s="3">
        <v>118</v>
      </c>
      <c r="CG19" s="3">
        <v>83</v>
      </c>
      <c r="CH19" s="3">
        <v>85</v>
      </c>
      <c r="CI19" s="3">
        <v>4.1900000000000004</v>
      </c>
      <c r="CJ19" s="3">
        <v>3.78</v>
      </c>
      <c r="CK19" s="3">
        <v>1.8</v>
      </c>
      <c r="CL19" s="3">
        <v>2.3199999999999998</v>
      </c>
      <c r="CM19" s="3">
        <v>141</v>
      </c>
      <c r="CN19" s="3">
        <v>139</v>
      </c>
      <c r="CO19" s="3">
        <v>140</v>
      </c>
      <c r="CP19" s="3">
        <v>144</v>
      </c>
      <c r="CQ19" s="3">
        <v>142</v>
      </c>
      <c r="CR19" s="3">
        <v>142</v>
      </c>
      <c r="CS19" s="3">
        <v>3.8</v>
      </c>
      <c r="CT19" s="3">
        <v>4.2</v>
      </c>
      <c r="CU19" s="3">
        <v>4</v>
      </c>
      <c r="CV19" s="3">
        <v>4.2</v>
      </c>
      <c r="CW19" s="3">
        <v>4.7</v>
      </c>
      <c r="CX19" s="3">
        <v>4.8</v>
      </c>
      <c r="CY19" s="3">
        <v>102</v>
      </c>
      <c r="CZ19" s="3">
        <v>97</v>
      </c>
      <c r="DA19" s="3">
        <v>102</v>
      </c>
      <c r="DB19" s="3">
        <v>108</v>
      </c>
      <c r="DC19" s="3">
        <v>104</v>
      </c>
      <c r="DD19" s="3">
        <v>104</v>
      </c>
      <c r="DE19" s="3">
        <v>21</v>
      </c>
      <c r="DF19" s="3">
        <v>28</v>
      </c>
      <c r="DG19" s="3">
        <v>23</v>
      </c>
      <c r="DH19" s="3">
        <v>24</v>
      </c>
      <c r="DI19" s="3">
        <v>25</v>
      </c>
      <c r="DJ19" s="3">
        <v>24</v>
      </c>
      <c r="DK19" s="3">
        <v>82</v>
      </c>
      <c r="DL19" s="3">
        <v>81</v>
      </c>
      <c r="DM19" s="6" t="s">
        <v>403</v>
      </c>
      <c r="DN19" s="3">
        <v>74</v>
      </c>
      <c r="DO19" s="3">
        <v>76</v>
      </c>
      <c r="DP19" s="3">
        <v>76</v>
      </c>
      <c r="DQ19" s="3">
        <v>58</v>
      </c>
      <c r="DR19" s="3">
        <v>59</v>
      </c>
      <c r="DS19" s="6" t="s">
        <v>471</v>
      </c>
      <c r="DT19" s="3">
        <v>66</v>
      </c>
      <c r="DU19" s="3">
        <v>64</v>
      </c>
      <c r="DV19" s="3">
        <v>64</v>
      </c>
      <c r="DW19" s="3">
        <v>2.33</v>
      </c>
      <c r="DX19" s="3">
        <v>2.36</v>
      </c>
      <c r="DY19" s="3">
        <v>2.35</v>
      </c>
      <c r="DZ19" s="3">
        <v>2.29</v>
      </c>
      <c r="EA19" s="3">
        <v>2.37</v>
      </c>
      <c r="EB19" s="3">
        <v>2.42</v>
      </c>
      <c r="EC19" s="3">
        <v>0.89</v>
      </c>
      <c r="ED19" s="3">
        <v>0.77</v>
      </c>
      <c r="EE19" s="3">
        <v>0.81</v>
      </c>
      <c r="EF19" s="3">
        <v>0.86</v>
      </c>
      <c r="EG19" s="3">
        <v>0.83</v>
      </c>
      <c r="EH19" s="3">
        <v>0.87</v>
      </c>
      <c r="EI19" s="3">
        <v>1.1499999999999999</v>
      </c>
      <c r="EJ19" s="3">
        <v>0.94</v>
      </c>
      <c r="EK19" s="3">
        <v>0.79</v>
      </c>
      <c r="EL19" s="3">
        <v>0.5</v>
      </c>
      <c r="EM19" s="3">
        <v>0.55000000000000004</v>
      </c>
      <c r="EN19" s="3">
        <v>0.98</v>
      </c>
      <c r="EO19" s="3">
        <v>7</v>
      </c>
      <c r="EP19" s="3">
        <f t="shared" si="4"/>
        <v>56.521739130434781</v>
      </c>
      <c r="EQ19" s="3">
        <f t="shared" si="12"/>
        <v>18.260869565217387</v>
      </c>
      <c r="ER19" s="3">
        <f t="shared" si="13"/>
        <v>31.304347826086946</v>
      </c>
      <c r="ES19" s="3">
        <f t="shared" si="24"/>
        <v>0.5</v>
      </c>
      <c r="ET19" s="3">
        <f t="shared" si="5"/>
        <v>0.64999999999999991</v>
      </c>
      <c r="EU19" s="3">
        <f t="shared" si="6"/>
        <v>56.521739130434781</v>
      </c>
      <c r="EV19" s="3">
        <v>3</v>
      </c>
      <c r="EW19" s="3">
        <v>11.4</v>
      </c>
      <c r="EX19" s="3">
        <v>71</v>
      </c>
      <c r="EY19" s="3">
        <v>263</v>
      </c>
      <c r="EZ19" s="3">
        <v>157.83000000000001</v>
      </c>
      <c r="FA19" s="3">
        <v>242.81</v>
      </c>
      <c r="FB19" s="3">
        <v>252.38</v>
      </c>
      <c r="FC19" s="3">
        <v>179</v>
      </c>
      <c r="FD19" s="9">
        <v>29.629629629629626</v>
      </c>
      <c r="FE19" s="9">
        <v>224.5625</v>
      </c>
      <c r="FF19" s="9">
        <v>147.37500000000003</v>
      </c>
      <c r="FG19" s="10">
        <v>46.750000000000007</v>
      </c>
      <c r="FH19" s="9">
        <f t="shared" si="7"/>
        <v>657.89843750000011</v>
      </c>
      <c r="FI19" s="9">
        <f t="shared" si="8"/>
        <v>397.39062500000017</v>
      </c>
      <c r="FJ19" s="9">
        <f t="shared" si="14"/>
        <v>224.5625</v>
      </c>
      <c r="FK19" s="9">
        <f t="shared" si="15"/>
        <v>657.89843750000011</v>
      </c>
      <c r="FL19" s="2">
        <v>46.6</v>
      </c>
      <c r="FM19" s="2">
        <v>88.1</v>
      </c>
      <c r="FN19" s="2">
        <v>65.849999999999994</v>
      </c>
      <c r="FO19" s="2">
        <v>21.6</v>
      </c>
      <c r="FP19" s="3">
        <v>7</v>
      </c>
      <c r="FQ19" s="3">
        <v>5</v>
      </c>
      <c r="FR19" s="3">
        <v>8</v>
      </c>
      <c r="FS19" s="3"/>
      <c r="FT19" s="3">
        <v>11</v>
      </c>
      <c r="FU19" s="3">
        <v>54</v>
      </c>
      <c r="FV19" s="3">
        <v>2.5</v>
      </c>
      <c r="FW19" s="3">
        <v>21</v>
      </c>
      <c r="FX19" s="3">
        <v>2</v>
      </c>
      <c r="FY19" s="3">
        <v>2</v>
      </c>
      <c r="FZ19" s="3">
        <v>2</v>
      </c>
      <c r="GA19" s="3">
        <v>2</v>
      </c>
      <c r="GB19" s="3">
        <v>2</v>
      </c>
      <c r="GC19" s="3">
        <v>15</v>
      </c>
      <c r="GD19" s="3">
        <f t="shared" si="16"/>
        <v>2.7080502011022101</v>
      </c>
      <c r="GE19" s="3">
        <v>35</v>
      </c>
      <c r="GF19" s="3">
        <v>35</v>
      </c>
      <c r="GG19" s="3">
        <v>35</v>
      </c>
      <c r="GH19" s="3">
        <v>36</v>
      </c>
      <c r="GI19" s="3">
        <v>36</v>
      </c>
      <c r="GJ19" s="3">
        <v>35</v>
      </c>
      <c r="GQ19" s="3">
        <v>18</v>
      </c>
      <c r="GR19" s="3">
        <v>17</v>
      </c>
      <c r="GS19" s="3">
        <v>20</v>
      </c>
      <c r="GT19" s="3">
        <v>21</v>
      </c>
      <c r="GU19" s="3">
        <v>19</v>
      </c>
      <c r="GV19" s="3">
        <v>21</v>
      </c>
      <c r="GW19" s="3">
        <v>22</v>
      </c>
      <c r="GX19" s="3">
        <v>13</v>
      </c>
      <c r="GY19" s="3">
        <v>15</v>
      </c>
      <c r="GZ19" s="3">
        <v>17</v>
      </c>
      <c r="HA19" s="3">
        <v>15</v>
      </c>
      <c r="HB19" s="3">
        <v>15</v>
      </c>
      <c r="HC19" s="3">
        <v>74</v>
      </c>
      <c r="HD19" s="3">
        <v>82</v>
      </c>
      <c r="HE19" s="3">
        <v>89</v>
      </c>
      <c r="HF19" s="3">
        <v>97</v>
      </c>
      <c r="HG19" s="3">
        <v>85</v>
      </c>
      <c r="HH19" s="3">
        <v>78</v>
      </c>
      <c r="HI19" s="3">
        <v>15</v>
      </c>
      <c r="HJ19" s="3">
        <v>18</v>
      </c>
      <c r="HK19" s="3">
        <v>13</v>
      </c>
      <c r="HL19" s="3">
        <v>12</v>
      </c>
      <c r="HM19" s="3">
        <v>16</v>
      </c>
      <c r="HN19" s="3">
        <v>12</v>
      </c>
      <c r="II19" s="3">
        <v>4</v>
      </c>
      <c r="IJ19" s="3">
        <v>2</v>
      </c>
      <c r="IL19" s="3">
        <v>15</v>
      </c>
      <c r="IM19" s="3">
        <v>23</v>
      </c>
      <c r="IN19" s="3">
        <v>30</v>
      </c>
      <c r="IO19" s="3">
        <v>15</v>
      </c>
      <c r="IP19" s="2">
        <f>IM19-IL19</f>
        <v>8</v>
      </c>
      <c r="IQ19" s="2">
        <f t="shared" si="17"/>
        <v>522388.05970149249</v>
      </c>
      <c r="IR19" s="9">
        <v>157.83062645011603</v>
      </c>
      <c r="IS19" s="2">
        <f t="shared" si="9"/>
        <v>2.7212176974157938</v>
      </c>
      <c r="IT19" s="2">
        <f t="shared" si="10"/>
        <v>2721.2176974157937</v>
      </c>
      <c r="IU19" s="2">
        <f t="shared" si="21"/>
        <v>220102985074.62683</v>
      </c>
      <c r="IV19" s="11">
        <f t="shared" si="18"/>
        <v>2169.5852240119511</v>
      </c>
      <c r="IW19" s="12">
        <f t="shared" si="19"/>
        <v>-7.1E-8</v>
      </c>
      <c r="IX19" s="13">
        <f t="shared" si="11"/>
        <v>32.617218904120932</v>
      </c>
      <c r="IY19" s="13">
        <f t="shared" si="20"/>
        <v>10.255924636613665</v>
      </c>
    </row>
    <row r="20" spans="1:259" ht="14.5" x14ac:dyDescent="0.35">
      <c r="A20" s="3">
        <v>30</v>
      </c>
      <c r="B20" s="3" t="s">
        <v>623</v>
      </c>
      <c r="C20" s="5">
        <v>46.4</v>
      </c>
      <c r="D20" s="6" t="s">
        <v>217</v>
      </c>
      <c r="E20" s="7">
        <f t="shared" si="0"/>
        <v>0</v>
      </c>
      <c r="F20" s="6" t="s">
        <v>348</v>
      </c>
      <c r="G20" s="6" t="s">
        <v>219</v>
      </c>
      <c r="H20" s="3">
        <v>0</v>
      </c>
      <c r="I20" s="6" t="s">
        <v>300</v>
      </c>
      <c r="V20" s="6" t="s">
        <v>280</v>
      </c>
      <c r="X20" s="6" t="s">
        <v>472</v>
      </c>
      <c r="AC20" s="6" t="s">
        <v>224</v>
      </c>
      <c r="AD20" s="6" t="s">
        <v>225</v>
      </c>
      <c r="AE20" s="6" t="s">
        <v>267</v>
      </c>
      <c r="AF20" s="6" t="s">
        <v>227</v>
      </c>
      <c r="AW20" s="6" t="s">
        <v>248</v>
      </c>
      <c r="AX20" s="6" t="s">
        <v>249</v>
      </c>
      <c r="AY20" s="4">
        <v>42997</v>
      </c>
      <c r="AZ20" s="6" t="s">
        <v>230</v>
      </c>
      <c r="BA20" s="6" t="s">
        <v>300</v>
      </c>
      <c r="BB20" s="3">
        <f t="shared" si="1"/>
        <v>0</v>
      </c>
      <c r="BC20" s="3"/>
      <c r="BD20" s="3"/>
      <c r="BE20" s="6" t="s">
        <v>230</v>
      </c>
      <c r="BH20" s="6" t="s">
        <v>251</v>
      </c>
      <c r="BI20" s="6" t="s">
        <v>251</v>
      </c>
      <c r="BJ20" s="6" t="s">
        <v>251</v>
      </c>
      <c r="BK20" s="6" t="s">
        <v>251</v>
      </c>
      <c r="BL20" s="6" t="s">
        <v>473</v>
      </c>
      <c r="BM20" s="8" t="s">
        <v>300</v>
      </c>
      <c r="BN20" s="8" t="s">
        <v>300</v>
      </c>
      <c r="BO20" s="8" t="s">
        <v>300</v>
      </c>
      <c r="BP20" s="8" t="s">
        <v>300</v>
      </c>
      <c r="BQ20" s="3">
        <v>58</v>
      </c>
      <c r="BR20" s="3">
        <f t="shared" si="2"/>
        <v>17.241379310344829</v>
      </c>
      <c r="BS20" s="6" t="s">
        <v>237</v>
      </c>
      <c r="BT20" s="3">
        <v>155</v>
      </c>
      <c r="BU20" s="3">
        <v>24.1</v>
      </c>
      <c r="BV20" s="3">
        <v>59</v>
      </c>
      <c r="BW20" s="3">
        <v>13493</v>
      </c>
      <c r="BX20" s="3">
        <v>134</v>
      </c>
      <c r="BY20" s="3">
        <v>37.9</v>
      </c>
      <c r="BZ20" s="3">
        <v>106</v>
      </c>
      <c r="CA20" s="3">
        <v>120</v>
      </c>
      <c r="CB20" s="3">
        <f t="shared" si="23"/>
        <v>14</v>
      </c>
      <c r="CC20" s="3">
        <v>5.7</v>
      </c>
      <c r="CD20" s="3">
        <v>4.3</v>
      </c>
      <c r="CE20" s="3">
        <v>235</v>
      </c>
      <c r="CF20" s="3">
        <v>178</v>
      </c>
      <c r="CG20" s="3">
        <v>70</v>
      </c>
      <c r="CH20" s="3">
        <v>78</v>
      </c>
      <c r="CI20" s="3">
        <v>3.39</v>
      </c>
      <c r="CJ20" s="3">
        <v>2.74</v>
      </c>
      <c r="CK20" s="3">
        <v>1.53</v>
      </c>
      <c r="CL20" s="3">
        <v>1.08</v>
      </c>
      <c r="CM20" s="3">
        <v>138</v>
      </c>
      <c r="CN20" s="3">
        <v>138</v>
      </c>
      <c r="CO20" s="3">
        <v>137</v>
      </c>
      <c r="CP20" s="3">
        <v>138</v>
      </c>
      <c r="CQ20" s="3">
        <v>138</v>
      </c>
      <c r="CR20" s="3">
        <v>141</v>
      </c>
      <c r="CS20" s="3">
        <v>4.0999999999999996</v>
      </c>
      <c r="CT20" s="3">
        <v>5</v>
      </c>
      <c r="CU20" s="3">
        <v>3.9</v>
      </c>
      <c r="CV20" s="3">
        <v>4.5999999999999996</v>
      </c>
      <c r="CW20" s="3">
        <v>4.3</v>
      </c>
      <c r="CX20" s="3">
        <v>4.4000000000000004</v>
      </c>
      <c r="CY20" s="3">
        <v>99</v>
      </c>
      <c r="CZ20" s="3">
        <v>102</v>
      </c>
      <c r="DA20" s="3">
        <v>104</v>
      </c>
      <c r="DB20" s="3">
        <v>100</v>
      </c>
      <c r="DC20" s="3">
        <v>107</v>
      </c>
      <c r="DD20" s="3">
        <v>107</v>
      </c>
      <c r="DE20" s="3">
        <v>22</v>
      </c>
      <c r="DF20" s="3">
        <v>24</v>
      </c>
      <c r="DG20" s="3">
        <v>25</v>
      </c>
      <c r="DH20" s="3">
        <v>21</v>
      </c>
      <c r="DI20" s="3">
        <v>26</v>
      </c>
      <c r="DJ20" s="3">
        <v>23</v>
      </c>
      <c r="DK20" s="3">
        <v>55</v>
      </c>
      <c r="DL20" s="3">
        <v>54</v>
      </c>
      <c r="DM20" s="6" t="s">
        <v>474</v>
      </c>
      <c r="DN20" s="3">
        <v>53</v>
      </c>
      <c r="DO20" s="3">
        <v>46</v>
      </c>
      <c r="DP20" s="3">
        <v>55</v>
      </c>
      <c r="DQ20" s="3">
        <v>90</v>
      </c>
      <c r="DR20" s="3">
        <v>90</v>
      </c>
      <c r="DS20" s="6" t="s">
        <v>239</v>
      </c>
      <c r="DT20" s="3">
        <v>90</v>
      </c>
      <c r="DU20" s="3">
        <v>90</v>
      </c>
      <c r="DV20" s="3">
        <v>90</v>
      </c>
      <c r="DW20" s="3">
        <v>2.2400000000000002</v>
      </c>
      <c r="DX20" s="3">
        <v>2.2799999999999998</v>
      </c>
      <c r="DY20" s="3">
        <v>2.19</v>
      </c>
      <c r="DZ20" s="3">
        <v>2.19</v>
      </c>
      <c r="EA20" s="3">
        <v>2.19</v>
      </c>
      <c r="EB20" s="3">
        <v>2.13</v>
      </c>
      <c r="EC20" s="3">
        <v>0.81</v>
      </c>
      <c r="ED20" s="3">
        <v>0.87</v>
      </c>
      <c r="EE20" s="3">
        <v>0.83</v>
      </c>
      <c r="EF20" s="3">
        <v>0.82</v>
      </c>
      <c r="EG20" s="3">
        <v>0.83</v>
      </c>
      <c r="EH20" s="3">
        <v>0.84</v>
      </c>
      <c r="EI20" s="3">
        <v>0.98</v>
      </c>
      <c r="EJ20" s="3">
        <v>0.95</v>
      </c>
      <c r="EK20" s="3">
        <v>0.51</v>
      </c>
      <c r="EL20" s="3">
        <v>0.43</v>
      </c>
      <c r="EM20" s="3">
        <v>0.51</v>
      </c>
      <c r="EN20" s="3">
        <v>0.31</v>
      </c>
      <c r="EO20" s="3">
        <v>28</v>
      </c>
      <c r="EP20" s="3">
        <f t="shared" si="4"/>
        <v>56.122448979591844</v>
      </c>
      <c r="EQ20" s="3">
        <f t="shared" si="12"/>
        <v>3.0612244897959209</v>
      </c>
      <c r="ER20" s="3">
        <f t="shared" si="13"/>
        <v>47.959183673469383</v>
      </c>
      <c r="ES20" s="3">
        <f t="shared" si="24"/>
        <v>0.31</v>
      </c>
      <c r="ET20" s="3">
        <f t="shared" si="5"/>
        <v>0.66999999999999993</v>
      </c>
      <c r="EU20" s="3">
        <f t="shared" si="6"/>
        <v>68.367346938775512</v>
      </c>
      <c r="EV20" s="3">
        <v>3</v>
      </c>
      <c r="EW20" s="3">
        <v>4.4000000000000004</v>
      </c>
      <c r="EX20" s="3">
        <v>36</v>
      </c>
      <c r="EY20" s="3">
        <v>148</v>
      </c>
      <c r="EZ20" s="3">
        <v>184.22</v>
      </c>
      <c r="FA20" s="3">
        <v>192.92</v>
      </c>
      <c r="FB20" s="3">
        <v>255.28</v>
      </c>
      <c r="FC20" s="3">
        <v>187.6</v>
      </c>
      <c r="FD20" s="9">
        <v>18.148148148148145</v>
      </c>
      <c r="FE20" s="9">
        <v>218.3125</v>
      </c>
      <c r="FF20" s="9">
        <v>170.18750000000003</v>
      </c>
      <c r="FG20" s="10">
        <v>136.72727272727272</v>
      </c>
      <c r="FH20" s="9">
        <f t="shared" si="7"/>
        <v>1102.9464285714287</v>
      </c>
      <c r="FI20" s="9">
        <f t="shared" si="8"/>
        <v>837.76785714285734</v>
      </c>
      <c r="FJ20" s="9">
        <f t="shared" si="14"/>
        <v>218.3125</v>
      </c>
      <c r="FK20" s="9">
        <f t="shared" si="15"/>
        <v>1102.9464285714287</v>
      </c>
      <c r="FL20" s="2">
        <v>25.35</v>
      </c>
      <c r="FM20" s="2">
        <v>209.6</v>
      </c>
      <c r="FN20" s="2">
        <v>48.6</v>
      </c>
      <c r="FO20" s="2">
        <v>22.85</v>
      </c>
      <c r="FP20" s="3">
        <v>12</v>
      </c>
      <c r="FQ20" s="3">
        <v>4</v>
      </c>
      <c r="FR20" s="3">
        <v>2</v>
      </c>
      <c r="FS20" s="3"/>
      <c r="FT20" s="3">
        <v>7</v>
      </c>
      <c r="FU20" s="3">
        <v>18</v>
      </c>
      <c r="FV20" s="3">
        <v>3.9</v>
      </c>
      <c r="FW20" s="3">
        <v>9</v>
      </c>
      <c r="FX20" s="3">
        <v>2</v>
      </c>
      <c r="FY20" s="3">
        <v>2</v>
      </c>
      <c r="FZ20" s="3">
        <v>2</v>
      </c>
      <c r="GA20" s="3">
        <v>1</v>
      </c>
      <c r="GB20" s="3">
        <v>2</v>
      </c>
      <c r="GC20" s="3">
        <v>15</v>
      </c>
      <c r="GD20" s="3">
        <f t="shared" si="16"/>
        <v>2.7080502011022101</v>
      </c>
      <c r="GE20" s="3">
        <v>42</v>
      </c>
      <c r="GF20" s="3">
        <v>39</v>
      </c>
      <c r="GG20" s="3">
        <v>39</v>
      </c>
      <c r="GH20" s="3">
        <v>38</v>
      </c>
      <c r="GI20" s="3">
        <v>41</v>
      </c>
      <c r="GJ20" s="3">
        <v>40</v>
      </c>
      <c r="GQ20" s="3">
        <v>13</v>
      </c>
      <c r="GR20" s="3">
        <v>10</v>
      </c>
      <c r="GS20" s="3">
        <v>14</v>
      </c>
      <c r="GT20" s="3">
        <v>16</v>
      </c>
      <c r="GU20" s="3">
        <v>18</v>
      </c>
      <c r="GV20" s="3">
        <v>15</v>
      </c>
      <c r="GW20" s="3">
        <v>12</v>
      </c>
      <c r="GX20" s="3">
        <v>11</v>
      </c>
      <c r="GY20" s="3">
        <v>16</v>
      </c>
      <c r="GZ20" s="3">
        <v>14</v>
      </c>
      <c r="HA20" s="3">
        <v>12</v>
      </c>
      <c r="HB20" s="3">
        <v>13</v>
      </c>
      <c r="HC20" s="3">
        <v>38</v>
      </c>
      <c r="HD20" s="3">
        <v>36</v>
      </c>
      <c r="HE20" s="3">
        <v>40</v>
      </c>
      <c r="HF20" s="3">
        <v>41</v>
      </c>
      <c r="HG20" s="3">
        <v>40</v>
      </c>
      <c r="HH20" s="3">
        <v>35</v>
      </c>
      <c r="HI20" s="3">
        <v>14</v>
      </c>
      <c r="HJ20" s="3">
        <v>11</v>
      </c>
      <c r="HK20" s="3">
        <v>15</v>
      </c>
      <c r="HL20" s="3">
        <v>13</v>
      </c>
      <c r="HM20" s="3">
        <v>12</v>
      </c>
      <c r="HN20" s="3">
        <v>24</v>
      </c>
      <c r="II20" s="3">
        <v>4</v>
      </c>
      <c r="IJ20" s="3">
        <v>1</v>
      </c>
      <c r="IL20" s="3">
        <v>18</v>
      </c>
      <c r="IM20" s="3">
        <v>13</v>
      </c>
      <c r="IN20" s="3">
        <v>12</v>
      </c>
      <c r="IO20" s="3">
        <v>35</v>
      </c>
      <c r="IP20" s="2">
        <f>IM20-IL20</f>
        <v>-5</v>
      </c>
      <c r="IQ20" s="2">
        <f t="shared" si="17"/>
        <v>626865.67164179112</v>
      </c>
      <c r="IR20" s="9">
        <v>184.22273781902558</v>
      </c>
      <c r="IS20" s="2">
        <f t="shared" si="9"/>
        <v>3.1762541003280274</v>
      </c>
      <c r="IT20" s="2">
        <f t="shared" si="10"/>
        <v>3176.2541003280276</v>
      </c>
      <c r="IU20" s="2">
        <f t="shared" si="21"/>
        <v>263983582089.55228</v>
      </c>
      <c r="IV20" s="11">
        <f t="shared" si="18"/>
        <v>2575.2972732146936</v>
      </c>
      <c r="IW20" s="12">
        <f t="shared" si="19"/>
        <v>-3.5999999999999998E-8</v>
      </c>
      <c r="IX20" s="13">
        <f t="shared" si="11"/>
        <v>13.958995040206112</v>
      </c>
      <c r="IY20" s="13">
        <f t="shared" si="20"/>
        <v>5.2642078758341464</v>
      </c>
    </row>
    <row r="21" spans="1:259" ht="14.5" x14ac:dyDescent="0.35">
      <c r="A21" s="3">
        <v>31</v>
      </c>
      <c r="B21" s="3" t="s">
        <v>624</v>
      </c>
      <c r="C21" s="5">
        <v>56.304109589041097</v>
      </c>
      <c r="D21" s="6" t="s">
        <v>253</v>
      </c>
      <c r="E21" s="7">
        <f t="shared" si="0"/>
        <v>1</v>
      </c>
      <c r="F21" s="6" t="s">
        <v>475</v>
      </c>
      <c r="G21" s="6" t="s">
        <v>219</v>
      </c>
      <c r="H21" s="3">
        <v>0</v>
      </c>
      <c r="I21" s="6" t="s">
        <v>300</v>
      </c>
      <c r="V21" s="6" t="s">
        <v>280</v>
      </c>
      <c r="W21" s="6" t="s">
        <v>476</v>
      </c>
      <c r="AC21" s="6" t="s">
        <v>224</v>
      </c>
      <c r="AD21" s="6" t="s">
        <v>225</v>
      </c>
      <c r="AE21" s="6" t="s">
        <v>284</v>
      </c>
      <c r="AF21" s="6" t="s">
        <v>247</v>
      </c>
      <c r="AW21" s="6" t="s">
        <v>248</v>
      </c>
      <c r="AX21" s="6" t="s">
        <v>249</v>
      </c>
      <c r="AY21" s="4">
        <v>43024</v>
      </c>
      <c r="AZ21" s="6" t="s">
        <v>230</v>
      </c>
      <c r="BA21" s="6" t="s">
        <v>300</v>
      </c>
      <c r="BB21" s="3">
        <f t="shared" si="1"/>
        <v>0</v>
      </c>
      <c r="BC21" s="3"/>
      <c r="BD21" s="3"/>
      <c r="BE21" s="6" t="s">
        <v>230</v>
      </c>
      <c r="BH21" s="6" t="s">
        <v>251</v>
      </c>
      <c r="BI21" s="6" t="s">
        <v>477</v>
      </c>
      <c r="BJ21" s="6" t="s">
        <v>478</v>
      </c>
      <c r="BK21" s="6" t="s">
        <v>479</v>
      </c>
      <c r="BL21" s="6" t="s">
        <v>309</v>
      </c>
      <c r="BM21" s="8" t="s">
        <v>518</v>
      </c>
      <c r="BN21" s="8" t="s">
        <v>518</v>
      </c>
      <c r="BO21" s="8" t="s">
        <v>518</v>
      </c>
      <c r="BP21" s="8" t="s">
        <v>518</v>
      </c>
      <c r="BQ21" s="3">
        <v>68</v>
      </c>
      <c r="BR21" s="3">
        <f t="shared" si="2"/>
        <v>14.705882352941176</v>
      </c>
      <c r="BT21" s="3">
        <v>168</v>
      </c>
      <c r="BU21" s="3">
        <v>24.1</v>
      </c>
      <c r="BV21" s="3">
        <v>67</v>
      </c>
      <c r="BW21" s="3">
        <v>12788</v>
      </c>
      <c r="BX21" s="3">
        <v>127</v>
      </c>
      <c r="BY21" s="3">
        <v>36.4</v>
      </c>
      <c r="BZ21" s="3">
        <v>146</v>
      </c>
      <c r="CA21" s="3"/>
      <c r="CB21" s="3"/>
      <c r="CC21" s="3">
        <v>6.3</v>
      </c>
      <c r="CD21" s="3">
        <v>0</v>
      </c>
      <c r="CE21" s="3">
        <v>227</v>
      </c>
      <c r="CF21" s="3"/>
      <c r="CG21" s="3">
        <v>82</v>
      </c>
      <c r="CH21" s="3"/>
      <c r="CI21" s="3">
        <v>3.37</v>
      </c>
      <c r="CJ21" s="3">
        <v>0</v>
      </c>
      <c r="CK21" s="3">
        <v>1.88</v>
      </c>
      <c r="CL21" s="3">
        <v>0</v>
      </c>
      <c r="CM21" s="3">
        <v>143</v>
      </c>
      <c r="CN21" s="3">
        <v>138</v>
      </c>
      <c r="CO21" s="3">
        <v>140</v>
      </c>
      <c r="CP21" s="3">
        <v>142</v>
      </c>
      <c r="CQ21" s="3">
        <v>143</v>
      </c>
      <c r="CR21" s="3">
        <v>0</v>
      </c>
      <c r="CS21" s="3">
        <v>4.4000000000000004</v>
      </c>
      <c r="CT21" s="3">
        <v>4.4000000000000004</v>
      </c>
      <c r="CU21" s="3">
        <v>4.5999999999999996</v>
      </c>
      <c r="CV21" s="3">
        <v>4.7</v>
      </c>
      <c r="CW21" s="3">
        <v>4.0999999999999996</v>
      </c>
      <c r="CX21" s="3">
        <v>0</v>
      </c>
      <c r="CY21" s="3">
        <v>102</v>
      </c>
      <c r="CZ21" s="3">
        <v>98</v>
      </c>
      <c r="DA21" s="3">
        <v>101</v>
      </c>
      <c r="DB21" s="3">
        <v>104</v>
      </c>
      <c r="DC21" s="3">
        <v>104</v>
      </c>
      <c r="DD21" s="3">
        <v>0</v>
      </c>
      <c r="DE21" s="3">
        <v>26</v>
      </c>
      <c r="DF21" s="3">
        <v>31</v>
      </c>
      <c r="DG21" s="3">
        <v>28</v>
      </c>
      <c r="DH21" s="3">
        <v>23</v>
      </c>
      <c r="DI21" s="3">
        <v>26</v>
      </c>
      <c r="DJ21" s="3">
        <v>0</v>
      </c>
      <c r="DK21" s="3">
        <v>96</v>
      </c>
      <c r="DL21" s="3">
        <v>94</v>
      </c>
      <c r="DM21" s="6" t="s">
        <v>480</v>
      </c>
      <c r="DN21" s="3">
        <v>87</v>
      </c>
      <c r="DO21" s="3">
        <v>88</v>
      </c>
      <c r="DP21" s="3">
        <v>0</v>
      </c>
      <c r="DQ21" s="3">
        <v>75</v>
      </c>
      <c r="DR21" s="3">
        <v>77</v>
      </c>
      <c r="DS21" s="6" t="s">
        <v>286</v>
      </c>
      <c r="DT21" s="3">
        <v>85</v>
      </c>
      <c r="DU21" s="3">
        <v>84</v>
      </c>
      <c r="DV21" s="3">
        <v>0</v>
      </c>
      <c r="DW21" s="3">
        <v>2.42</v>
      </c>
      <c r="DX21" s="3">
        <v>2.42</v>
      </c>
      <c r="DY21" s="3">
        <v>2.31</v>
      </c>
      <c r="DZ21" s="3">
        <v>2.2599999999999998</v>
      </c>
      <c r="EA21" s="3">
        <v>2.29</v>
      </c>
      <c r="EB21" s="3">
        <v>0</v>
      </c>
      <c r="EC21" s="3">
        <v>0.84</v>
      </c>
      <c r="ED21" s="3">
        <v>0.82</v>
      </c>
      <c r="EE21" s="3">
        <v>0.84</v>
      </c>
      <c r="EF21" s="3">
        <v>0.85</v>
      </c>
      <c r="EG21" s="3">
        <v>0.83</v>
      </c>
      <c r="EH21" s="3">
        <v>0</v>
      </c>
      <c r="EI21" s="3">
        <v>1.3</v>
      </c>
      <c r="EJ21" s="3">
        <v>0.9</v>
      </c>
      <c r="EK21" s="3">
        <v>0.66</v>
      </c>
      <c r="EL21" s="3">
        <v>0.42</v>
      </c>
      <c r="EM21" s="3">
        <v>0.44</v>
      </c>
      <c r="EN21" s="3"/>
      <c r="EO21" s="3">
        <v>4</v>
      </c>
      <c r="EP21" s="3">
        <f t="shared" si="4"/>
        <v>67.692307692307693</v>
      </c>
      <c r="EQ21" s="3">
        <f t="shared" si="12"/>
        <v>30.76923076923077</v>
      </c>
      <c r="ER21" s="3">
        <f t="shared" si="13"/>
        <v>49.230769230769226</v>
      </c>
      <c r="ES21" s="3">
        <f t="shared" si="24"/>
        <v>0.42</v>
      </c>
      <c r="ET21" s="3">
        <f t="shared" si="5"/>
        <v>0.88000000000000012</v>
      </c>
      <c r="EU21" s="3">
        <f t="shared" si="6"/>
        <v>67.692307692307693</v>
      </c>
      <c r="EV21" s="3">
        <v>3</v>
      </c>
      <c r="EW21" s="3">
        <v>9.4</v>
      </c>
      <c r="EX21" s="3">
        <v>80</v>
      </c>
      <c r="EY21" s="3">
        <v>102</v>
      </c>
      <c r="EZ21" s="3">
        <v>295.68</v>
      </c>
      <c r="FA21" s="3">
        <v>442.4</v>
      </c>
      <c r="FB21" s="3">
        <v>106.82</v>
      </c>
      <c r="FC21" s="3"/>
      <c r="FD21" s="9">
        <v>41.27272727272728</v>
      </c>
      <c r="FE21" s="9">
        <v>678.99999999999989</v>
      </c>
      <c r="FF21" s="9">
        <v>465.81818181818176</v>
      </c>
      <c r="FG21" s="10"/>
      <c r="FH21" s="9">
        <f t="shared" si="7"/>
        <v>1545.154185022026</v>
      </c>
      <c r="FI21" s="9">
        <f t="shared" si="8"/>
        <v>1028.6343612334799</v>
      </c>
      <c r="FJ21" s="9">
        <f t="shared" si="14"/>
        <v>678.99999999999989</v>
      </c>
      <c r="FK21" s="9">
        <f t="shared" si="15"/>
        <v>1545.154185022026</v>
      </c>
      <c r="FL21" s="2">
        <v>54.941000000000003</v>
      </c>
      <c r="FM21" s="2">
        <v>99.792000000000002</v>
      </c>
      <c r="FN21" s="2">
        <v>101.29300000000001</v>
      </c>
      <c r="FO21" s="3"/>
      <c r="FP21" s="3">
        <v>16.5</v>
      </c>
      <c r="FQ21" s="3">
        <v>8</v>
      </c>
      <c r="FR21" s="3"/>
      <c r="FS21" s="3"/>
      <c r="FT21" s="3">
        <v>18</v>
      </c>
      <c r="FU21" s="3">
        <v>42</v>
      </c>
      <c r="FV21" s="3">
        <v>2.8</v>
      </c>
      <c r="FW21" s="3">
        <v>31</v>
      </c>
      <c r="FX21" s="3">
        <v>2</v>
      </c>
      <c r="FY21" s="3">
        <v>3</v>
      </c>
      <c r="FZ21" s="3">
        <v>4</v>
      </c>
      <c r="GA21" s="3">
        <v>2</v>
      </c>
      <c r="GB21" s="3">
        <v>0</v>
      </c>
      <c r="GC21" s="3">
        <v>15</v>
      </c>
      <c r="GD21" s="3">
        <f t="shared" si="16"/>
        <v>2.7080502011022101</v>
      </c>
      <c r="GE21" s="3">
        <v>40</v>
      </c>
      <c r="GF21" s="3">
        <v>41</v>
      </c>
      <c r="GG21" s="3">
        <v>40</v>
      </c>
      <c r="GH21" s="3">
        <v>39</v>
      </c>
      <c r="GI21" s="3">
        <v>40</v>
      </c>
      <c r="GJ21" s="3"/>
      <c r="GQ21" s="3">
        <v>20</v>
      </c>
      <c r="GR21" s="3">
        <v>21</v>
      </c>
      <c r="GS21" s="3">
        <v>25</v>
      </c>
      <c r="GT21" s="3">
        <v>40</v>
      </c>
      <c r="GU21" s="3">
        <v>35</v>
      </c>
      <c r="GV21" s="3">
        <v>0</v>
      </c>
      <c r="GW21" s="3">
        <v>22</v>
      </c>
      <c r="GX21" s="3">
        <v>22</v>
      </c>
      <c r="GY21" s="3">
        <v>22</v>
      </c>
      <c r="GZ21" s="3">
        <v>27</v>
      </c>
      <c r="HA21" s="3">
        <v>28</v>
      </c>
      <c r="HB21" s="3">
        <v>0</v>
      </c>
      <c r="HC21" s="3">
        <v>48</v>
      </c>
      <c r="HD21" s="3">
        <v>54</v>
      </c>
      <c r="HE21" s="3">
        <v>58</v>
      </c>
      <c r="HF21" s="3">
        <v>58</v>
      </c>
      <c r="HG21" s="3">
        <v>66</v>
      </c>
      <c r="HH21" s="3">
        <v>0</v>
      </c>
      <c r="HI21" s="3">
        <v>5</v>
      </c>
      <c r="HJ21" s="3">
        <v>7</v>
      </c>
      <c r="HK21" s="3">
        <v>8</v>
      </c>
      <c r="HL21" s="3">
        <v>5</v>
      </c>
      <c r="HM21" s="3">
        <v>5</v>
      </c>
      <c r="HN21" s="3">
        <v>0</v>
      </c>
      <c r="II21" s="3">
        <v>2.7</v>
      </c>
      <c r="IJ21" s="3">
        <v>9</v>
      </c>
      <c r="IL21" s="3">
        <v>23.8</v>
      </c>
      <c r="IM21" s="3">
        <v>49</v>
      </c>
      <c r="IN21" s="3"/>
      <c r="IO21" s="3">
        <v>2.7</v>
      </c>
      <c r="IP21" s="2">
        <f>IM21-IL21</f>
        <v>25.2</v>
      </c>
      <c r="IQ21" s="2">
        <f t="shared" si="17"/>
        <v>597014.92537313432</v>
      </c>
      <c r="IR21" s="9">
        <v>295.68158168574405</v>
      </c>
      <c r="IS21" s="2">
        <f t="shared" si="9"/>
        <v>5.0979583049266219</v>
      </c>
      <c r="IT21" s="2">
        <f t="shared" si="10"/>
        <v>5097.9583049266221</v>
      </c>
      <c r="IU21" s="2">
        <f t="shared" si="21"/>
        <v>251446268656.71643</v>
      </c>
      <c r="IV21" s="11">
        <f t="shared" si="18"/>
        <v>3871.7797686725162</v>
      </c>
      <c r="IW21" s="12">
        <f t="shared" si="19"/>
        <v>-8.0000000000000002E-8</v>
      </c>
      <c r="IX21" s="13">
        <f t="shared" si="11"/>
        <v>20.634680033881786</v>
      </c>
      <c r="IY21" s="13">
        <f t="shared" si="20"/>
        <v>7.4121618563497442</v>
      </c>
    </row>
    <row r="22" spans="1:259" ht="14.5" x14ac:dyDescent="0.35">
      <c r="A22" s="3">
        <v>3</v>
      </c>
      <c r="B22" s="3" t="s">
        <v>625</v>
      </c>
      <c r="C22" s="5">
        <v>89.627397260273966</v>
      </c>
      <c r="D22" s="6" t="s">
        <v>253</v>
      </c>
      <c r="E22" s="7">
        <f t="shared" si="0"/>
        <v>1</v>
      </c>
      <c r="F22" s="6" t="s">
        <v>254</v>
      </c>
      <c r="G22" s="6" t="s">
        <v>255</v>
      </c>
      <c r="H22" s="3">
        <v>1</v>
      </c>
      <c r="I22" s="6" t="s">
        <v>518</v>
      </c>
      <c r="J22" s="3">
        <v>2007</v>
      </c>
      <c r="K22" s="6" t="s">
        <v>256</v>
      </c>
      <c r="L22" s="6" t="s">
        <v>257</v>
      </c>
      <c r="M22" s="6" t="s">
        <v>258</v>
      </c>
      <c r="N22" s="6" t="s">
        <v>518</v>
      </c>
      <c r="O22" s="6" t="s">
        <v>259</v>
      </c>
      <c r="S22" s="6" t="s">
        <v>220</v>
      </c>
      <c r="U22" s="6" t="s">
        <v>221</v>
      </c>
      <c r="V22" s="6" t="s">
        <v>260</v>
      </c>
      <c r="W22" s="6" t="s">
        <v>261</v>
      </c>
      <c r="X22" s="6" t="s">
        <v>262</v>
      </c>
      <c r="Y22" s="6" t="s">
        <v>263</v>
      </c>
      <c r="Z22" s="6" t="s">
        <v>264</v>
      </c>
      <c r="AA22" s="6" t="s">
        <v>265</v>
      </c>
      <c r="AB22" s="6" t="s">
        <v>266</v>
      </c>
      <c r="AC22" s="6" t="s">
        <v>224</v>
      </c>
      <c r="AD22" s="6" t="s">
        <v>225</v>
      </c>
      <c r="AE22" s="6" t="s">
        <v>267</v>
      </c>
      <c r="AF22" s="6" t="s">
        <v>227</v>
      </c>
      <c r="AQ22" s="3">
        <v>0</v>
      </c>
      <c r="AR22" s="3">
        <v>0</v>
      </c>
      <c r="AS22" s="3">
        <v>0</v>
      </c>
      <c r="AT22" s="3">
        <v>0</v>
      </c>
      <c r="AU22" s="3">
        <v>0</v>
      </c>
      <c r="AW22" s="6" t="s">
        <v>268</v>
      </c>
      <c r="AX22" s="6" t="s">
        <v>249</v>
      </c>
      <c r="AY22" s="4">
        <v>42894</v>
      </c>
      <c r="AZ22" s="6" t="s">
        <v>230</v>
      </c>
      <c r="BA22" s="6" t="s">
        <v>300</v>
      </c>
      <c r="BB22" s="3">
        <f t="shared" si="1"/>
        <v>0</v>
      </c>
      <c r="BC22" s="3"/>
      <c r="BD22" s="3"/>
      <c r="BE22" s="6" t="s">
        <v>230</v>
      </c>
      <c r="BH22" s="6" t="s">
        <v>251</v>
      </c>
      <c r="BI22" s="6" t="s">
        <v>251</v>
      </c>
      <c r="BJ22" s="6" t="s">
        <v>269</v>
      </c>
      <c r="BK22" s="6" t="s">
        <v>269</v>
      </c>
      <c r="BL22" s="6" t="s">
        <v>251</v>
      </c>
      <c r="BM22" s="8" t="s">
        <v>404</v>
      </c>
      <c r="BN22" s="8" t="s">
        <v>518</v>
      </c>
      <c r="BO22" s="8" t="s">
        <v>300</v>
      </c>
      <c r="BP22" s="8" t="s">
        <v>300</v>
      </c>
      <c r="BQ22" s="3">
        <v>60</v>
      </c>
      <c r="BR22" s="3">
        <f t="shared" si="2"/>
        <v>16.666666666666668</v>
      </c>
      <c r="BS22" s="6" t="s">
        <v>237</v>
      </c>
      <c r="BT22" s="3">
        <v>152</v>
      </c>
      <c r="BU22" s="3">
        <v>26</v>
      </c>
      <c r="BV22" s="3">
        <v>72</v>
      </c>
      <c r="BW22" s="3">
        <v>12040</v>
      </c>
      <c r="BX22" s="3">
        <v>120</v>
      </c>
      <c r="BY22" s="3">
        <v>36.1</v>
      </c>
      <c r="BZ22" s="3">
        <v>113</v>
      </c>
      <c r="CA22" s="3">
        <v>123</v>
      </c>
      <c r="CB22" s="3">
        <f t="shared" ref="CB22:CB45" si="25">CA22-BZ22</f>
        <v>10</v>
      </c>
      <c r="CC22" s="3">
        <v>9.1</v>
      </c>
      <c r="CD22" s="3">
        <v>6</v>
      </c>
      <c r="CE22" s="3">
        <v>189</v>
      </c>
      <c r="CF22" s="3">
        <v>152</v>
      </c>
      <c r="CG22" s="3">
        <v>90</v>
      </c>
      <c r="CH22" s="3">
        <v>94</v>
      </c>
      <c r="CI22" s="3">
        <v>7.27</v>
      </c>
      <c r="CJ22" s="3">
        <v>4.32</v>
      </c>
      <c r="CK22" s="3">
        <v>1.1599999999999999</v>
      </c>
      <c r="CL22" s="3">
        <v>1.04</v>
      </c>
      <c r="CM22" s="3">
        <v>142</v>
      </c>
      <c r="CN22" s="3">
        <v>144</v>
      </c>
      <c r="CO22" s="3">
        <v>145</v>
      </c>
      <c r="CP22" s="3">
        <v>143</v>
      </c>
      <c r="CQ22" s="3">
        <v>145</v>
      </c>
      <c r="CR22" s="3">
        <v>141</v>
      </c>
      <c r="CS22" s="3">
        <v>4.4000000000000004</v>
      </c>
      <c r="CT22" s="3">
        <v>4.5</v>
      </c>
      <c r="CU22" s="3">
        <v>4.5</v>
      </c>
      <c r="CV22" s="3">
        <v>4.8</v>
      </c>
      <c r="CW22" s="3">
        <v>4.4000000000000004</v>
      </c>
      <c r="CX22" s="3">
        <v>4.7</v>
      </c>
      <c r="CY22" s="3">
        <v>99</v>
      </c>
      <c r="CZ22" s="3">
        <v>102</v>
      </c>
      <c r="DA22" s="3">
        <v>103</v>
      </c>
      <c r="DB22" s="3">
        <v>102</v>
      </c>
      <c r="DC22" s="3">
        <v>103</v>
      </c>
      <c r="DD22" s="3">
        <v>101</v>
      </c>
      <c r="DE22" s="3">
        <v>29</v>
      </c>
      <c r="DF22" s="3">
        <v>28</v>
      </c>
      <c r="DG22" s="3">
        <v>32</v>
      </c>
      <c r="DH22" s="3">
        <v>27</v>
      </c>
      <c r="DI22" s="3">
        <v>27</v>
      </c>
      <c r="DJ22" s="3">
        <v>28</v>
      </c>
      <c r="DK22" s="3">
        <v>140</v>
      </c>
      <c r="DL22" s="3">
        <v>137</v>
      </c>
      <c r="DM22" s="6" t="s">
        <v>270</v>
      </c>
      <c r="DN22" s="3">
        <v>132</v>
      </c>
      <c r="DO22" s="3">
        <v>122</v>
      </c>
      <c r="DP22" s="3">
        <v>119</v>
      </c>
      <c r="DQ22" s="3">
        <v>38</v>
      </c>
      <c r="DR22" s="3">
        <v>39</v>
      </c>
      <c r="DS22" s="6" t="s">
        <v>271</v>
      </c>
      <c r="DT22" s="3">
        <v>40</v>
      </c>
      <c r="DU22" s="3">
        <v>44</v>
      </c>
      <c r="DV22" s="3">
        <v>46</v>
      </c>
      <c r="DW22" s="3">
        <v>2.42</v>
      </c>
      <c r="DX22" s="3">
        <v>2.48</v>
      </c>
      <c r="DY22" s="3">
        <v>2.37</v>
      </c>
      <c r="DZ22" s="3">
        <v>2.38</v>
      </c>
      <c r="EA22" s="3">
        <v>2.38</v>
      </c>
      <c r="EB22" s="3">
        <v>2.46</v>
      </c>
      <c r="EC22" s="3">
        <v>0.96</v>
      </c>
      <c r="ED22" s="3">
        <v>0.91</v>
      </c>
      <c r="EE22" s="3">
        <v>0.91</v>
      </c>
      <c r="EF22" s="3">
        <v>0.9</v>
      </c>
      <c r="EG22" s="3">
        <v>0.97</v>
      </c>
      <c r="EH22" s="3">
        <v>0.88</v>
      </c>
      <c r="EI22" s="3">
        <v>1.1599999999999999</v>
      </c>
      <c r="EJ22" s="3">
        <v>1.03</v>
      </c>
      <c r="EK22" s="3">
        <v>0.73</v>
      </c>
      <c r="EL22" s="3">
        <v>0.56999999999999995</v>
      </c>
      <c r="EM22" s="3">
        <v>0.74</v>
      </c>
      <c r="EN22" s="3">
        <v>0.64</v>
      </c>
      <c r="EO22" s="3">
        <v>7</v>
      </c>
      <c r="EP22" s="3">
        <f t="shared" si="4"/>
        <v>50.862068965517238</v>
      </c>
      <c r="EQ22" s="3">
        <f t="shared" si="12"/>
        <v>11.20689655172413</v>
      </c>
      <c r="ER22" s="3">
        <f t="shared" si="13"/>
        <v>37.068965517241374</v>
      </c>
      <c r="ES22" s="3">
        <v>0.56999999999999995</v>
      </c>
      <c r="ET22" s="3">
        <f t="shared" si="5"/>
        <v>0.59</v>
      </c>
      <c r="EU22" s="3">
        <f t="shared" si="6"/>
        <v>50.862068965517238</v>
      </c>
      <c r="EV22" s="3">
        <v>3</v>
      </c>
      <c r="EW22" s="3">
        <v>12.1</v>
      </c>
      <c r="EX22" s="3">
        <v>77</v>
      </c>
      <c r="EY22" s="3">
        <v>129</v>
      </c>
      <c r="EZ22" s="3">
        <v>240.94</v>
      </c>
      <c r="FA22" s="3">
        <v>252.8</v>
      </c>
      <c r="FB22" s="3">
        <v>189.84</v>
      </c>
      <c r="FC22" s="3">
        <v>284.43</v>
      </c>
      <c r="FD22" s="9">
        <v>331</v>
      </c>
      <c r="FE22" s="9">
        <v>268.69230769230768</v>
      </c>
      <c r="FF22" s="9">
        <v>735.81818181818164</v>
      </c>
      <c r="FG22" s="10">
        <v>186.7692307692308</v>
      </c>
      <c r="FH22" s="9">
        <f>(FE22-FD22)/FD22*100</f>
        <v>-18.82407622588892</v>
      </c>
      <c r="FI22" s="9">
        <f>(FF22-FD22)/FD22*100</f>
        <v>122.30156550398237</v>
      </c>
      <c r="FJ22" s="9">
        <f t="shared" si="14"/>
        <v>735.81818181818164</v>
      </c>
      <c r="FK22" s="9">
        <f t="shared" si="15"/>
        <v>122.30156550398237</v>
      </c>
      <c r="FL22" s="2">
        <v>81.5</v>
      </c>
      <c r="FM22" s="2">
        <v>150.79</v>
      </c>
      <c r="FN22" s="2">
        <v>229.71</v>
      </c>
      <c r="FO22" s="2">
        <v>96.5</v>
      </c>
      <c r="FP22" s="3">
        <v>9</v>
      </c>
      <c r="FQ22" s="3">
        <v>11</v>
      </c>
      <c r="FR22" s="3">
        <v>19</v>
      </c>
      <c r="FS22" s="3"/>
      <c r="FT22" s="3">
        <v>22</v>
      </c>
      <c r="FU22" s="3">
        <v>52</v>
      </c>
      <c r="FV22" s="3">
        <v>3</v>
      </c>
      <c r="FW22" s="3">
        <v>35</v>
      </c>
      <c r="FX22" s="3">
        <v>6</v>
      </c>
      <c r="FY22" s="3">
        <v>8</v>
      </c>
      <c r="FZ22" s="3">
        <v>8</v>
      </c>
      <c r="GA22" s="3">
        <v>28</v>
      </c>
      <c r="GB22" s="3">
        <v>7</v>
      </c>
      <c r="GC22" s="3">
        <v>219</v>
      </c>
      <c r="GD22" s="3">
        <f t="shared" si="16"/>
        <v>5.389071729816501</v>
      </c>
      <c r="GE22" s="3">
        <v>37</v>
      </c>
      <c r="GF22" s="3">
        <v>36</v>
      </c>
      <c r="GG22" s="3">
        <v>38</v>
      </c>
      <c r="GH22" s="3">
        <v>36</v>
      </c>
      <c r="GI22" s="3">
        <v>32</v>
      </c>
      <c r="GJ22" s="3">
        <v>33</v>
      </c>
      <c r="GM22" s="3">
        <v>19</v>
      </c>
      <c r="GQ22" s="3">
        <v>8</v>
      </c>
      <c r="GR22" s="3">
        <v>9</v>
      </c>
      <c r="GS22" s="3">
        <v>12</v>
      </c>
      <c r="GT22" s="3">
        <v>12</v>
      </c>
      <c r="GU22" s="3">
        <v>69</v>
      </c>
      <c r="GV22" s="3">
        <v>18</v>
      </c>
      <c r="GW22" s="3">
        <v>17</v>
      </c>
      <c r="GX22" s="3">
        <v>18</v>
      </c>
      <c r="GY22" s="3">
        <v>20</v>
      </c>
      <c r="GZ22" s="3">
        <v>20</v>
      </c>
      <c r="HA22" s="3">
        <v>416</v>
      </c>
      <c r="HB22" s="3">
        <v>52</v>
      </c>
      <c r="HC22" s="3">
        <v>86</v>
      </c>
      <c r="HD22" s="3">
        <v>94</v>
      </c>
      <c r="HE22" s="3">
        <v>88</v>
      </c>
      <c r="HF22" s="3">
        <v>83</v>
      </c>
      <c r="HG22" s="3">
        <v>180</v>
      </c>
      <c r="HH22" s="3">
        <v>93</v>
      </c>
      <c r="HI22" s="3">
        <v>6</v>
      </c>
      <c r="HJ22" s="3">
        <v>5</v>
      </c>
      <c r="HK22" s="3">
        <v>5</v>
      </c>
      <c r="HL22" s="3">
        <v>7</v>
      </c>
      <c r="HM22" s="3">
        <v>10</v>
      </c>
      <c r="HN22" s="3">
        <v>6</v>
      </c>
      <c r="HO22" s="3">
        <v>72</v>
      </c>
      <c r="HP22" s="3">
        <v>72</v>
      </c>
      <c r="HQ22" s="3">
        <v>77</v>
      </c>
      <c r="HR22" s="3">
        <v>75</v>
      </c>
      <c r="HS22" s="3">
        <v>72</v>
      </c>
      <c r="HT22" s="3">
        <v>0</v>
      </c>
      <c r="HU22" s="3">
        <v>0</v>
      </c>
      <c r="HV22" s="3">
        <v>1</v>
      </c>
      <c r="HW22" s="3">
        <v>1</v>
      </c>
      <c r="HX22" s="3">
        <v>0</v>
      </c>
      <c r="II22" s="3">
        <v>20</v>
      </c>
      <c r="IJ22" s="3">
        <v>7</v>
      </c>
      <c r="IK22" s="3">
        <v>72</v>
      </c>
      <c r="IL22" s="3">
        <v>10</v>
      </c>
      <c r="IM22" s="3">
        <v>4</v>
      </c>
      <c r="IN22" s="3">
        <v>24</v>
      </c>
      <c r="IO22" s="3">
        <v>13</v>
      </c>
      <c r="IP22" s="2">
        <f>IM22-IL22</f>
        <v>-6</v>
      </c>
      <c r="IQ22" s="2">
        <f t="shared" si="17"/>
        <v>552238.80597014935</v>
      </c>
      <c r="IR22" s="9">
        <v>240.93673965936736</v>
      </c>
      <c r="IS22" s="2">
        <f t="shared" si="9"/>
        <v>4.1540817182649548</v>
      </c>
      <c r="IT22" s="2">
        <f t="shared" si="10"/>
        <v>4154.0817182649544</v>
      </c>
      <c r="IU22" s="2">
        <f t="shared" si="21"/>
        <v>232640298507.46274</v>
      </c>
      <c r="IV22" s="11">
        <f t="shared" si="18"/>
        <v>3186.3004863675574</v>
      </c>
      <c r="IW22" s="12">
        <f t="shared" si="19"/>
        <v>-7.7000000000000001E-8</v>
      </c>
      <c r="IX22" s="13">
        <f t="shared" si="11"/>
        <v>24.123467714148557</v>
      </c>
      <c r="IY22" s="13">
        <f t="shared" si="20"/>
        <v>8.0172724715066579</v>
      </c>
    </row>
    <row r="23" spans="1:259" ht="14.5" x14ac:dyDescent="0.35">
      <c r="A23" s="3">
        <v>10</v>
      </c>
      <c r="B23" s="3" t="s">
        <v>626</v>
      </c>
      <c r="C23" s="5">
        <v>37.235616438356168</v>
      </c>
      <c r="D23" s="6" t="s">
        <v>217</v>
      </c>
      <c r="E23" s="7">
        <f t="shared" si="0"/>
        <v>0</v>
      </c>
      <c r="F23" s="6" t="s">
        <v>306</v>
      </c>
      <c r="G23" s="6" t="s">
        <v>255</v>
      </c>
      <c r="H23" s="3">
        <v>1</v>
      </c>
      <c r="I23" s="6" t="s">
        <v>518</v>
      </c>
      <c r="J23" s="3">
        <v>2017</v>
      </c>
      <c r="K23" s="6" t="s">
        <v>331</v>
      </c>
      <c r="L23" s="6" t="s">
        <v>332</v>
      </c>
      <c r="M23" s="6" t="s">
        <v>333</v>
      </c>
      <c r="N23" s="6" t="s">
        <v>404</v>
      </c>
      <c r="O23" s="6" t="s">
        <v>334</v>
      </c>
      <c r="S23" s="6" t="s">
        <v>220</v>
      </c>
      <c r="U23" s="6" t="s">
        <v>335</v>
      </c>
      <c r="W23" s="6" t="s">
        <v>336</v>
      </c>
      <c r="X23" s="6" t="s">
        <v>337</v>
      </c>
      <c r="AC23" s="6" t="s">
        <v>224</v>
      </c>
      <c r="AD23" s="6" t="s">
        <v>225</v>
      </c>
      <c r="AE23" s="6" t="s">
        <v>226</v>
      </c>
      <c r="AF23" s="6" t="s">
        <v>247</v>
      </c>
      <c r="AQ23" s="3">
        <v>7</v>
      </c>
      <c r="AR23" s="3">
        <v>0</v>
      </c>
      <c r="AS23" s="3">
        <v>0</v>
      </c>
      <c r="AT23" s="3">
        <v>4</v>
      </c>
      <c r="AU23" s="3">
        <v>0</v>
      </c>
      <c r="AW23" s="6" t="s">
        <v>248</v>
      </c>
      <c r="AX23" s="6" t="s">
        <v>323</v>
      </c>
      <c r="AY23" s="4">
        <v>42912</v>
      </c>
      <c r="AZ23" s="6" t="s">
        <v>230</v>
      </c>
      <c r="BA23" s="6" t="s">
        <v>300</v>
      </c>
      <c r="BB23" s="3">
        <f t="shared" si="1"/>
        <v>0</v>
      </c>
      <c r="BC23" s="3"/>
      <c r="BD23" s="3"/>
      <c r="BE23" s="6" t="s">
        <v>230</v>
      </c>
      <c r="BH23" s="6" t="s">
        <v>251</v>
      </c>
      <c r="BI23" s="6" t="s">
        <v>251</v>
      </c>
      <c r="BJ23" s="6" t="s">
        <v>338</v>
      </c>
      <c r="BK23" s="6" t="s">
        <v>251</v>
      </c>
      <c r="BL23" s="6" t="s">
        <v>251</v>
      </c>
      <c r="BM23" s="8" t="s">
        <v>404</v>
      </c>
      <c r="BN23" s="8" t="s">
        <v>518</v>
      </c>
      <c r="BO23" s="8" t="s">
        <v>300</v>
      </c>
      <c r="BP23" s="8" t="s">
        <v>300</v>
      </c>
      <c r="BQ23" s="3">
        <v>87</v>
      </c>
      <c r="BR23" s="3">
        <f t="shared" si="2"/>
        <v>11.494252873563218</v>
      </c>
      <c r="BT23" s="3">
        <v>160</v>
      </c>
      <c r="BU23" s="3">
        <v>34</v>
      </c>
      <c r="BV23" s="3">
        <v>79</v>
      </c>
      <c r="BW23" s="3">
        <v>11070</v>
      </c>
      <c r="BX23" s="3">
        <v>110</v>
      </c>
      <c r="BY23" s="3">
        <v>36.299999999999997</v>
      </c>
      <c r="BZ23" s="3">
        <v>118</v>
      </c>
      <c r="CA23" s="3">
        <v>118</v>
      </c>
      <c r="CB23" s="3">
        <f t="shared" si="25"/>
        <v>0</v>
      </c>
      <c r="CC23" s="3">
        <v>8.1</v>
      </c>
      <c r="CD23" s="3">
        <v>8.1</v>
      </c>
      <c r="CE23" s="3">
        <v>392</v>
      </c>
      <c r="CF23" s="3">
        <v>337</v>
      </c>
      <c r="CG23" s="3">
        <v>77</v>
      </c>
      <c r="CH23" s="3">
        <v>79</v>
      </c>
      <c r="CI23" s="3">
        <v>4.47</v>
      </c>
      <c r="CJ23" s="3">
        <v>5.22</v>
      </c>
      <c r="CK23" s="3">
        <v>2.2400000000000002</v>
      </c>
      <c r="CL23" s="3">
        <v>1.92</v>
      </c>
      <c r="CM23" s="3">
        <v>140</v>
      </c>
      <c r="CN23" s="3">
        <v>141</v>
      </c>
      <c r="CO23" s="3">
        <v>141</v>
      </c>
      <c r="CP23" s="3">
        <v>138</v>
      </c>
      <c r="CQ23" s="3">
        <v>140</v>
      </c>
      <c r="CR23" s="3">
        <v>140</v>
      </c>
      <c r="CS23" s="3">
        <v>4.5999999999999996</v>
      </c>
      <c r="CT23" s="3">
        <v>4</v>
      </c>
      <c r="CU23" s="3">
        <v>4.5999999999999996</v>
      </c>
      <c r="CV23" s="3">
        <v>4.5999999999999996</v>
      </c>
      <c r="CW23" s="3">
        <v>4.3</v>
      </c>
      <c r="CX23" s="3">
        <v>4.4000000000000004</v>
      </c>
      <c r="CY23" s="3">
        <v>100</v>
      </c>
      <c r="CZ23" s="3">
        <v>102</v>
      </c>
      <c r="DA23" s="3">
        <v>102</v>
      </c>
      <c r="DB23" s="3">
        <v>98</v>
      </c>
      <c r="DC23" s="3">
        <v>103</v>
      </c>
      <c r="DD23" s="3">
        <v>101</v>
      </c>
      <c r="DE23" s="3">
        <v>25</v>
      </c>
      <c r="DF23" s="3">
        <v>25</v>
      </c>
      <c r="DG23" s="3">
        <v>25</v>
      </c>
      <c r="DH23" s="3">
        <v>23</v>
      </c>
      <c r="DI23" s="3">
        <v>25</v>
      </c>
      <c r="DJ23" s="3">
        <v>24</v>
      </c>
      <c r="DK23" s="3">
        <v>76</v>
      </c>
      <c r="DL23" s="3">
        <v>74</v>
      </c>
      <c r="DM23" s="6" t="s">
        <v>339</v>
      </c>
      <c r="DN23" s="3">
        <v>75</v>
      </c>
      <c r="DO23" s="3">
        <v>71</v>
      </c>
      <c r="DP23" s="3">
        <v>80</v>
      </c>
      <c r="DQ23" s="3">
        <v>86</v>
      </c>
      <c r="DR23" s="3">
        <v>89</v>
      </c>
      <c r="DS23" s="6" t="s">
        <v>340</v>
      </c>
      <c r="DT23" s="3">
        <v>88</v>
      </c>
      <c r="DU23" s="3">
        <v>90</v>
      </c>
      <c r="DV23" s="3">
        <v>81</v>
      </c>
      <c r="DW23" s="3">
        <v>2.42</v>
      </c>
      <c r="DX23" s="3">
        <v>2.44</v>
      </c>
      <c r="DY23" s="3">
        <v>2.4500000000000002</v>
      </c>
      <c r="DZ23" s="3">
        <v>2.41</v>
      </c>
      <c r="EA23" s="3">
        <v>2.5</v>
      </c>
      <c r="EB23" s="3">
        <v>2.4</v>
      </c>
      <c r="EC23" s="3">
        <v>0.86</v>
      </c>
      <c r="ED23" s="3">
        <v>0.83</v>
      </c>
      <c r="EE23" s="3">
        <v>0.83</v>
      </c>
      <c r="EF23" s="3">
        <v>0.83</v>
      </c>
      <c r="EG23" s="3">
        <v>0.76</v>
      </c>
      <c r="EH23" s="3">
        <v>0.86</v>
      </c>
      <c r="EI23" s="3">
        <v>1.1399999999999999</v>
      </c>
      <c r="EJ23" s="3">
        <v>1.06</v>
      </c>
      <c r="EK23" s="3">
        <v>1.06</v>
      </c>
      <c r="EL23" s="3">
        <v>0.73</v>
      </c>
      <c r="EM23" s="3">
        <v>0.48</v>
      </c>
      <c r="EN23" s="3">
        <v>0.67</v>
      </c>
      <c r="EO23" s="3">
        <v>14</v>
      </c>
      <c r="EP23" s="3">
        <f t="shared" si="4"/>
        <v>35.964912280701746</v>
      </c>
      <c r="EQ23" s="3">
        <f t="shared" si="12"/>
        <v>7.01754385964911</v>
      </c>
      <c r="ER23" s="3">
        <f t="shared" si="13"/>
        <v>7.01754385964911</v>
      </c>
      <c r="ES23" s="3">
        <v>0.48</v>
      </c>
      <c r="ET23" s="3">
        <f t="shared" si="5"/>
        <v>0.65999999999999992</v>
      </c>
      <c r="EU23" s="3">
        <f t="shared" si="6"/>
        <v>57.894736842105267</v>
      </c>
      <c r="EV23" s="3">
        <v>3</v>
      </c>
      <c r="EW23" s="3">
        <v>3.9</v>
      </c>
      <c r="EX23" s="3">
        <v>18</v>
      </c>
      <c r="EY23" s="3">
        <v>98</v>
      </c>
      <c r="EZ23" s="3">
        <v>249.15</v>
      </c>
      <c r="FA23" s="3">
        <v>407</v>
      </c>
      <c r="FB23" s="3">
        <v>201.4</v>
      </c>
      <c r="FC23" s="3">
        <v>138.75</v>
      </c>
      <c r="FD23" s="9">
        <v>47.538461538461554</v>
      </c>
      <c r="FE23" s="9">
        <v>352.15384615384613</v>
      </c>
      <c r="FF23" s="9">
        <v>136.76923076923077</v>
      </c>
      <c r="FG23" s="10">
        <v>27.181818181818191</v>
      </c>
      <c r="FH23" s="9">
        <f t="shared" ref="FH23:FH45" si="26">(FE23-FD23)/FD23*100</f>
        <v>640.77669902912589</v>
      </c>
      <c r="FI23" s="9">
        <f t="shared" ref="FI23:FI45" si="27">(FF23-FD23)/FD23*100</f>
        <v>187.7022653721682</v>
      </c>
      <c r="FJ23" s="9">
        <f t="shared" si="14"/>
        <v>352.15384615384613</v>
      </c>
      <c r="FK23" s="9">
        <f t="shared" si="15"/>
        <v>640.77669902912589</v>
      </c>
      <c r="FL23" s="2">
        <v>11.64</v>
      </c>
      <c r="FM23" s="2">
        <v>47.04</v>
      </c>
      <c r="FN23" s="2">
        <v>14.47</v>
      </c>
      <c r="FO23" s="2">
        <v>5.96</v>
      </c>
      <c r="FP23" s="3"/>
      <c r="FQ23" s="3"/>
      <c r="FR23" s="3"/>
      <c r="FS23" s="3"/>
      <c r="FT23" s="3">
        <v>12</v>
      </c>
      <c r="FU23" s="3">
        <v>93</v>
      </c>
      <c r="FV23" s="3">
        <v>2.4</v>
      </c>
      <c r="FW23" s="3">
        <v>24</v>
      </c>
      <c r="FX23" s="3">
        <v>8</v>
      </c>
      <c r="FY23" s="3">
        <v>12</v>
      </c>
      <c r="FZ23" s="3">
        <v>16</v>
      </c>
      <c r="GA23" s="3">
        <v>6</v>
      </c>
      <c r="GB23" s="3">
        <v>21</v>
      </c>
      <c r="GC23" s="3"/>
      <c r="GD23" s="3"/>
      <c r="GE23" s="3">
        <v>36</v>
      </c>
      <c r="GF23" s="3">
        <v>39</v>
      </c>
      <c r="GG23" s="3">
        <v>39</v>
      </c>
      <c r="GH23" s="3">
        <v>36</v>
      </c>
      <c r="GI23" s="3">
        <v>34</v>
      </c>
      <c r="GJ23" s="3">
        <v>33</v>
      </c>
      <c r="GQ23" s="3">
        <v>19</v>
      </c>
      <c r="GR23" s="3">
        <v>34</v>
      </c>
      <c r="GS23" s="3">
        <v>34</v>
      </c>
      <c r="GT23" s="3">
        <v>27</v>
      </c>
      <c r="GU23" s="3">
        <v>22</v>
      </c>
      <c r="GV23" s="3">
        <v>22</v>
      </c>
      <c r="GW23" s="3">
        <v>18</v>
      </c>
      <c r="GX23" s="3">
        <v>23</v>
      </c>
      <c r="GY23" s="3">
        <v>23</v>
      </c>
      <c r="GZ23" s="3">
        <v>22</v>
      </c>
      <c r="HA23" s="3">
        <v>21</v>
      </c>
      <c r="HB23" s="3">
        <v>24</v>
      </c>
      <c r="HC23" s="3">
        <v>93</v>
      </c>
      <c r="HD23" s="3">
        <v>95</v>
      </c>
      <c r="HE23" s="3">
        <v>95</v>
      </c>
      <c r="HF23" s="3">
        <v>103</v>
      </c>
      <c r="HG23" s="3">
        <v>88</v>
      </c>
      <c r="HH23" s="3">
        <v>81</v>
      </c>
      <c r="HI23" s="3">
        <v>3</v>
      </c>
      <c r="HJ23" s="3">
        <v>5</v>
      </c>
      <c r="HK23" s="3">
        <v>5</v>
      </c>
      <c r="HL23" s="3">
        <v>6</v>
      </c>
      <c r="HM23" s="3">
        <v>5</v>
      </c>
      <c r="HN23" s="3">
        <v>4</v>
      </c>
      <c r="HO23" s="3">
        <v>103</v>
      </c>
      <c r="HP23" s="3">
        <v>103</v>
      </c>
      <c r="HQ23" s="3">
        <v>40</v>
      </c>
      <c r="HR23" s="3">
        <v>40</v>
      </c>
      <c r="HS23" s="3">
        <v>40</v>
      </c>
      <c r="HT23" s="3">
        <v>2</v>
      </c>
      <c r="HU23" s="3">
        <v>2</v>
      </c>
      <c r="HV23" s="3">
        <v>1</v>
      </c>
      <c r="HW23" s="3">
        <v>1</v>
      </c>
      <c r="HX23" s="3">
        <v>1</v>
      </c>
      <c r="II23" s="3"/>
      <c r="IJ23" s="3">
        <v>12</v>
      </c>
      <c r="IK23" s="3">
        <v>239</v>
      </c>
      <c r="IL23" s="3"/>
      <c r="IM23" s="3"/>
      <c r="IN23" s="3"/>
      <c r="IO23" s="3"/>
      <c r="IQ23" s="2">
        <f t="shared" si="17"/>
        <v>537313.43283582095</v>
      </c>
      <c r="IR23" s="9">
        <v>249.14841849148416</v>
      </c>
      <c r="IS23" s="2">
        <f t="shared" si="9"/>
        <v>4.2956623877842102</v>
      </c>
      <c r="IT23" s="2">
        <f t="shared" si="10"/>
        <v>4295.6623877842103</v>
      </c>
      <c r="IU23" s="2">
        <f t="shared" si="21"/>
        <v>226371641791.0448</v>
      </c>
      <c r="IV23" s="11">
        <f t="shared" si="18"/>
        <v>3317.7517311504403</v>
      </c>
      <c r="IW23" s="12">
        <f t="shared" si="19"/>
        <v>-1.7999999999999999E-8</v>
      </c>
      <c r="IX23" s="13">
        <f t="shared" si="11"/>
        <v>5.4233538979401423</v>
      </c>
      <c r="IY23" s="13">
        <f t="shared" si="20"/>
        <v>1.7538478941293891</v>
      </c>
    </row>
    <row r="24" spans="1:259" ht="14.5" x14ac:dyDescent="0.35">
      <c r="A24" s="3">
        <v>15</v>
      </c>
      <c r="B24" s="3" t="s">
        <v>627</v>
      </c>
      <c r="C24" s="5">
        <v>35.81095890410959</v>
      </c>
      <c r="D24" s="6" t="s">
        <v>217</v>
      </c>
      <c r="E24" s="7">
        <f t="shared" si="0"/>
        <v>0</v>
      </c>
      <c r="F24" s="6" t="s">
        <v>348</v>
      </c>
      <c r="G24" s="6" t="s">
        <v>255</v>
      </c>
      <c r="H24" s="3">
        <v>1</v>
      </c>
      <c r="I24" s="6" t="s">
        <v>518</v>
      </c>
      <c r="J24" s="3">
        <v>2017</v>
      </c>
      <c r="K24" s="6" t="s">
        <v>367</v>
      </c>
      <c r="L24" s="6" t="s">
        <v>332</v>
      </c>
      <c r="M24" s="6" t="s">
        <v>258</v>
      </c>
      <c r="N24" s="6" t="s">
        <v>518</v>
      </c>
      <c r="S24" s="6" t="s">
        <v>230</v>
      </c>
      <c r="X24" s="6" t="s">
        <v>368</v>
      </c>
      <c r="AC24" s="6" t="s">
        <v>224</v>
      </c>
      <c r="AD24" s="6" t="s">
        <v>369</v>
      </c>
      <c r="AE24" s="6" t="s">
        <v>284</v>
      </c>
      <c r="AF24" s="6" t="s">
        <v>227</v>
      </c>
      <c r="AQ24" s="3">
        <v>4</v>
      </c>
      <c r="AR24" s="3">
        <v>0</v>
      </c>
      <c r="AS24" s="3">
        <v>0</v>
      </c>
      <c r="AT24" s="3">
        <v>1</v>
      </c>
      <c r="AU24" s="3">
        <v>0</v>
      </c>
      <c r="AW24" s="6" t="s">
        <v>248</v>
      </c>
      <c r="AX24" s="6" t="s">
        <v>323</v>
      </c>
      <c r="AY24" s="4">
        <v>42937</v>
      </c>
      <c r="AZ24" s="6" t="s">
        <v>220</v>
      </c>
      <c r="BA24" s="6" t="s">
        <v>518</v>
      </c>
      <c r="BB24" s="3">
        <f t="shared" si="1"/>
        <v>1</v>
      </c>
      <c r="BC24" s="3">
        <v>0</v>
      </c>
      <c r="BD24" s="3">
        <v>0</v>
      </c>
      <c r="BE24" s="6" t="s">
        <v>370</v>
      </c>
      <c r="BH24" s="6" t="s">
        <v>371</v>
      </c>
      <c r="BI24" s="6" t="s">
        <v>372</v>
      </c>
      <c r="BJ24" s="6" t="s">
        <v>373</v>
      </c>
      <c r="BK24" s="6" t="s">
        <v>251</v>
      </c>
      <c r="BL24" s="6" t="s">
        <v>251</v>
      </c>
      <c r="BM24" s="8" t="s">
        <v>518</v>
      </c>
      <c r="BN24" s="8" t="s">
        <v>518</v>
      </c>
      <c r="BO24" s="8" t="s">
        <v>518</v>
      </c>
      <c r="BP24" s="8" t="s">
        <v>518</v>
      </c>
      <c r="BQ24" s="3">
        <v>64</v>
      </c>
      <c r="BR24" s="3">
        <f t="shared" si="2"/>
        <v>15.625</v>
      </c>
      <c r="BT24" s="3">
        <v>165</v>
      </c>
      <c r="BU24" s="3">
        <v>23</v>
      </c>
      <c r="BV24" s="3">
        <v>76</v>
      </c>
      <c r="BW24" s="3">
        <v>11169</v>
      </c>
      <c r="BX24" s="3">
        <v>111</v>
      </c>
      <c r="BY24" s="3">
        <v>36.700000000000003</v>
      </c>
      <c r="BZ24" s="3">
        <v>119</v>
      </c>
      <c r="CA24" s="3">
        <v>130</v>
      </c>
      <c r="CB24" s="3">
        <f t="shared" si="25"/>
        <v>11</v>
      </c>
      <c r="CC24" s="3">
        <v>7.2</v>
      </c>
      <c r="CD24" s="3">
        <v>5.6</v>
      </c>
      <c r="CE24" s="3">
        <v>235</v>
      </c>
      <c r="CF24" s="3">
        <v>198</v>
      </c>
      <c r="CG24" s="3">
        <v>83</v>
      </c>
      <c r="CH24" s="3">
        <v>87</v>
      </c>
      <c r="CI24" s="3">
        <v>5.27</v>
      </c>
      <c r="CJ24" s="3">
        <v>4</v>
      </c>
      <c r="CK24" s="3">
        <v>1.6</v>
      </c>
      <c r="CL24" s="3">
        <v>1.17</v>
      </c>
      <c r="CM24" s="3">
        <v>141</v>
      </c>
      <c r="CN24" s="3">
        <v>136</v>
      </c>
      <c r="CO24" s="3">
        <v>142</v>
      </c>
      <c r="CP24" s="3">
        <v>141</v>
      </c>
      <c r="CQ24" s="3">
        <v>139</v>
      </c>
      <c r="CR24" s="3">
        <v>143</v>
      </c>
      <c r="CS24" s="3">
        <v>4.0999999999999996</v>
      </c>
      <c r="CT24" s="3">
        <v>3.8</v>
      </c>
      <c r="CU24" s="3">
        <v>3.9</v>
      </c>
      <c r="CV24" s="3">
        <v>4.3</v>
      </c>
      <c r="CW24" s="3">
        <v>4.0999999999999996</v>
      </c>
      <c r="CX24" s="3">
        <v>4.5</v>
      </c>
      <c r="CY24" s="3">
        <v>104</v>
      </c>
      <c r="CZ24" s="3">
        <v>106</v>
      </c>
      <c r="DA24" s="3">
        <v>107</v>
      </c>
      <c r="DB24" s="3">
        <v>104</v>
      </c>
      <c r="DC24" s="3">
        <v>102</v>
      </c>
      <c r="DD24" s="3">
        <v>104</v>
      </c>
      <c r="DE24" s="3">
        <v>23</v>
      </c>
      <c r="DF24" s="3">
        <v>21</v>
      </c>
      <c r="DG24" s="3">
        <v>22</v>
      </c>
      <c r="DH24" s="3">
        <v>25</v>
      </c>
      <c r="DI24" s="3">
        <v>24</v>
      </c>
      <c r="DJ24" s="3">
        <v>24</v>
      </c>
      <c r="DK24" s="3">
        <v>57</v>
      </c>
      <c r="DL24" s="3">
        <v>60</v>
      </c>
      <c r="DM24" s="6" t="s">
        <v>374</v>
      </c>
      <c r="DN24" s="3">
        <v>58</v>
      </c>
      <c r="DO24" s="3">
        <v>66</v>
      </c>
      <c r="DP24" s="3">
        <v>58</v>
      </c>
      <c r="DQ24" s="3">
        <v>90</v>
      </c>
      <c r="DR24" s="3">
        <v>90</v>
      </c>
      <c r="DS24" s="6" t="s">
        <v>239</v>
      </c>
      <c r="DT24" s="3">
        <v>90</v>
      </c>
      <c r="DU24" s="3">
        <v>90</v>
      </c>
      <c r="DV24" s="3">
        <v>90</v>
      </c>
      <c r="DW24" s="3">
        <v>2.38</v>
      </c>
      <c r="DX24" s="3">
        <v>2.27</v>
      </c>
      <c r="DY24" s="3">
        <v>2.11</v>
      </c>
      <c r="DZ24" s="3">
        <v>2.39</v>
      </c>
      <c r="EA24" s="3">
        <v>2.31</v>
      </c>
      <c r="EB24" s="3">
        <v>2.39</v>
      </c>
      <c r="EC24" s="3">
        <v>0.77</v>
      </c>
      <c r="ED24" s="3">
        <v>0.69</v>
      </c>
      <c r="EE24" s="3">
        <v>0.75</v>
      </c>
      <c r="EF24" s="3">
        <v>0.78</v>
      </c>
      <c r="EG24" s="3">
        <v>0.81</v>
      </c>
      <c r="EH24" s="3">
        <v>0.82</v>
      </c>
      <c r="EI24" s="3">
        <v>1.37</v>
      </c>
      <c r="EJ24" s="3">
        <v>0.44</v>
      </c>
      <c r="EK24" s="3">
        <v>0.42</v>
      </c>
      <c r="EL24" s="3">
        <v>0.66</v>
      </c>
      <c r="EM24" s="3">
        <v>0.87</v>
      </c>
      <c r="EN24" s="3">
        <v>0.91</v>
      </c>
      <c r="EO24" s="3">
        <v>4</v>
      </c>
      <c r="EP24" s="3">
        <f t="shared" si="4"/>
        <v>51.824817518248182</v>
      </c>
      <c r="EQ24" s="3">
        <f t="shared" si="12"/>
        <v>67.883211678832126</v>
      </c>
      <c r="ER24" s="3">
        <f t="shared" si="13"/>
        <v>69.34306569343066</v>
      </c>
      <c r="ES24" s="3">
        <v>0.42</v>
      </c>
      <c r="ET24" s="3">
        <f t="shared" si="5"/>
        <v>0.95000000000000018</v>
      </c>
      <c r="EU24" s="3">
        <f t="shared" si="6"/>
        <v>69.34306569343066</v>
      </c>
      <c r="EV24" s="3">
        <v>3</v>
      </c>
      <c r="EW24" s="3">
        <v>5.0999999999999996</v>
      </c>
      <c r="EX24" s="3">
        <v>46</v>
      </c>
      <c r="EY24" s="3">
        <v>135</v>
      </c>
      <c r="EZ24" s="3">
        <v>39.18</v>
      </c>
      <c r="FA24" s="3"/>
      <c r="FB24" s="3">
        <v>81.06</v>
      </c>
      <c r="FC24" s="3">
        <v>15.76</v>
      </c>
      <c r="FD24" s="9">
        <v>21.619433198380563</v>
      </c>
      <c r="FE24" s="9"/>
      <c r="FF24" s="9">
        <v>91.272727272727252</v>
      </c>
      <c r="FG24" s="10">
        <v>0</v>
      </c>
      <c r="FH24" s="9">
        <f t="shared" si="26"/>
        <v>-100</v>
      </c>
      <c r="FI24" s="9">
        <f t="shared" si="27"/>
        <v>322.17909431392576</v>
      </c>
      <c r="FJ24" s="9">
        <f t="shared" si="14"/>
        <v>91.272727272727252</v>
      </c>
      <c r="FK24" s="9">
        <f t="shared" si="15"/>
        <v>322.17909431392576</v>
      </c>
      <c r="FL24" s="2">
        <v>14.95</v>
      </c>
      <c r="FN24" s="2">
        <v>19.93</v>
      </c>
      <c r="FO24" s="2">
        <v>12.1</v>
      </c>
      <c r="FP24" s="3"/>
      <c r="FQ24" s="3">
        <v>7</v>
      </c>
      <c r="FR24" s="3">
        <v>5</v>
      </c>
      <c r="FS24" s="3"/>
      <c r="FT24" s="3">
        <v>8</v>
      </c>
      <c r="FU24" s="3">
        <v>8</v>
      </c>
      <c r="FV24" s="3">
        <v>2.5</v>
      </c>
      <c r="FW24" s="3">
        <v>2.5</v>
      </c>
      <c r="FX24" s="3">
        <v>12</v>
      </c>
      <c r="FY24" s="3">
        <v>62</v>
      </c>
      <c r="FZ24" s="3">
        <v>12</v>
      </c>
      <c r="GA24" s="3">
        <v>1</v>
      </c>
      <c r="GB24" s="3">
        <v>2</v>
      </c>
      <c r="GC24" s="3">
        <v>15</v>
      </c>
      <c r="GD24" s="3">
        <f t="shared" si="16"/>
        <v>2.7080502011022101</v>
      </c>
      <c r="GE24" s="3">
        <v>32</v>
      </c>
      <c r="GF24" s="3">
        <v>35</v>
      </c>
      <c r="GG24" s="3">
        <v>32</v>
      </c>
      <c r="GH24" s="3">
        <v>34</v>
      </c>
      <c r="GI24" s="3">
        <v>39</v>
      </c>
      <c r="GJ24" s="3">
        <v>39</v>
      </c>
      <c r="GQ24" s="3">
        <v>10</v>
      </c>
      <c r="GR24" s="3">
        <v>12</v>
      </c>
      <c r="GS24" s="3">
        <v>14</v>
      </c>
      <c r="GT24" s="3">
        <v>20</v>
      </c>
      <c r="GU24" s="3">
        <v>17</v>
      </c>
      <c r="GV24" s="3">
        <v>13</v>
      </c>
      <c r="GW24" s="3">
        <v>8</v>
      </c>
      <c r="GX24" s="3">
        <v>11</v>
      </c>
      <c r="GY24" s="3">
        <v>9</v>
      </c>
      <c r="GZ24" s="3">
        <v>13</v>
      </c>
      <c r="HA24" s="3">
        <v>15</v>
      </c>
      <c r="HB24" s="3">
        <v>10</v>
      </c>
      <c r="HC24" s="3">
        <v>57</v>
      </c>
      <c r="HD24" s="3">
        <v>66</v>
      </c>
      <c r="HF24" s="3">
        <v>55</v>
      </c>
      <c r="HG24" s="3">
        <v>61</v>
      </c>
      <c r="HH24" s="3">
        <v>65</v>
      </c>
      <c r="HI24" s="3">
        <v>2</v>
      </c>
      <c r="HJ24" s="3">
        <v>5</v>
      </c>
      <c r="HK24" s="3">
        <v>2</v>
      </c>
      <c r="HL24" s="3">
        <v>2</v>
      </c>
      <c r="HM24" s="3">
        <v>3</v>
      </c>
      <c r="HN24" s="3">
        <v>7</v>
      </c>
      <c r="HO24" s="3">
        <v>189</v>
      </c>
      <c r="HP24" s="3">
        <v>189</v>
      </c>
      <c r="HQ24" s="3">
        <v>189</v>
      </c>
      <c r="HT24" s="3">
        <v>6</v>
      </c>
      <c r="HU24" s="3">
        <v>6</v>
      </c>
      <c r="HV24" s="3">
        <v>6</v>
      </c>
      <c r="HW24" s="3">
        <v>6</v>
      </c>
      <c r="HX24" s="3">
        <v>6</v>
      </c>
      <c r="II24" s="3"/>
      <c r="IJ24" s="3">
        <v>116</v>
      </c>
      <c r="IK24" s="3">
        <v>163</v>
      </c>
      <c r="IL24" s="3"/>
      <c r="IM24" s="3">
        <v>34</v>
      </c>
      <c r="IN24" s="3">
        <v>25</v>
      </c>
      <c r="IO24" s="3">
        <v>0</v>
      </c>
      <c r="IQ24" s="2">
        <f t="shared" si="17"/>
        <v>477611.94029850746</v>
      </c>
      <c r="IR24" s="9">
        <v>39.177939646201871</v>
      </c>
      <c r="IS24" s="2">
        <f t="shared" si="9"/>
        <v>0.67548171803796331</v>
      </c>
      <c r="IT24" s="2">
        <f t="shared" si="10"/>
        <v>675.48171803796333</v>
      </c>
      <c r="IU24" s="2">
        <f t="shared" si="21"/>
        <v>201297014925.37314</v>
      </c>
      <c r="IV24" s="11">
        <f t="shared" si="18"/>
        <v>728.20436680567889</v>
      </c>
      <c r="IW24" s="12">
        <f t="shared" si="19"/>
        <v>-4.6000000000000002E-8</v>
      </c>
      <c r="IX24" s="13">
        <f t="shared" si="11"/>
        <v>62.102954038986958</v>
      </c>
      <c r="IY24" s="13">
        <f t="shared" si="20"/>
        <v>17.858770380136743</v>
      </c>
    </row>
    <row r="25" spans="1:259" ht="14.5" x14ac:dyDescent="0.35">
      <c r="A25" s="3">
        <v>28</v>
      </c>
      <c r="B25" s="3" t="s">
        <v>628</v>
      </c>
      <c r="C25" s="5">
        <v>61.641095890410959</v>
      </c>
      <c r="D25" s="6" t="s">
        <v>253</v>
      </c>
      <c r="E25" s="7">
        <f t="shared" si="0"/>
        <v>1</v>
      </c>
      <c r="F25" s="6" t="s">
        <v>348</v>
      </c>
      <c r="G25" s="6" t="s">
        <v>255</v>
      </c>
      <c r="H25" s="3">
        <v>1</v>
      </c>
      <c r="I25" s="6" t="s">
        <v>518</v>
      </c>
      <c r="J25" s="3">
        <v>2010</v>
      </c>
      <c r="K25" s="6" t="s">
        <v>451</v>
      </c>
      <c r="L25" s="6" t="s">
        <v>257</v>
      </c>
      <c r="M25" s="6" t="s">
        <v>258</v>
      </c>
      <c r="N25" s="6" t="s">
        <v>518</v>
      </c>
      <c r="O25" s="6" t="s">
        <v>334</v>
      </c>
      <c r="S25" s="6" t="s">
        <v>230</v>
      </c>
      <c r="W25" s="6" t="s">
        <v>452</v>
      </c>
      <c r="X25" s="6" t="s">
        <v>453</v>
      </c>
      <c r="Y25" s="6" t="s">
        <v>454</v>
      </c>
      <c r="Z25" s="6" t="s">
        <v>455</v>
      </c>
      <c r="AA25" s="6" t="s">
        <v>456</v>
      </c>
      <c r="AB25" s="6" t="s">
        <v>295</v>
      </c>
      <c r="AC25" s="6" t="s">
        <v>224</v>
      </c>
      <c r="AD25" s="6" t="s">
        <v>225</v>
      </c>
      <c r="AE25" s="6" t="s">
        <v>226</v>
      </c>
      <c r="AF25" s="6" t="s">
        <v>227</v>
      </c>
      <c r="AQ25" s="3">
        <v>3</v>
      </c>
      <c r="AR25" s="3">
        <v>0</v>
      </c>
      <c r="AW25" s="6" t="s">
        <v>248</v>
      </c>
      <c r="AX25" s="6" t="s">
        <v>249</v>
      </c>
      <c r="AY25" s="4">
        <v>42979</v>
      </c>
      <c r="AZ25" s="6" t="s">
        <v>220</v>
      </c>
      <c r="BA25" s="6" t="s">
        <v>518</v>
      </c>
      <c r="BB25" s="3">
        <f t="shared" si="1"/>
        <v>1</v>
      </c>
      <c r="BC25" s="3">
        <v>0</v>
      </c>
      <c r="BD25" s="3">
        <v>1</v>
      </c>
      <c r="BE25" s="6" t="s">
        <v>230</v>
      </c>
      <c r="BH25" s="6" t="s">
        <v>457</v>
      </c>
      <c r="BI25" s="6" t="s">
        <v>458</v>
      </c>
      <c r="BJ25" s="6" t="s">
        <v>251</v>
      </c>
      <c r="BK25" s="6" t="s">
        <v>459</v>
      </c>
      <c r="BL25" s="6" t="s">
        <v>460</v>
      </c>
      <c r="BM25" s="8" t="s">
        <v>404</v>
      </c>
      <c r="BN25" s="8" t="s">
        <v>518</v>
      </c>
      <c r="BO25" s="8" t="s">
        <v>300</v>
      </c>
      <c r="BP25" s="8" t="s">
        <v>518</v>
      </c>
      <c r="BQ25" s="3">
        <v>63</v>
      </c>
      <c r="BR25" s="3">
        <f t="shared" si="2"/>
        <v>15.873015873015873</v>
      </c>
      <c r="BS25" s="6" t="s">
        <v>461</v>
      </c>
      <c r="BT25" s="3">
        <v>183</v>
      </c>
      <c r="BU25" s="3">
        <v>18.8</v>
      </c>
      <c r="BV25" s="3">
        <v>80</v>
      </c>
      <c r="BW25" s="3">
        <v>13070</v>
      </c>
      <c r="BX25" s="3">
        <v>130</v>
      </c>
      <c r="BY25" s="3">
        <v>36.4</v>
      </c>
      <c r="BZ25" s="3">
        <v>125</v>
      </c>
      <c r="CA25" s="3">
        <v>139</v>
      </c>
      <c r="CB25" s="3">
        <f t="shared" si="25"/>
        <v>14</v>
      </c>
      <c r="CC25" s="3">
        <v>8.1999999999999993</v>
      </c>
      <c r="CD25" s="3">
        <v>8.1</v>
      </c>
      <c r="CE25" s="3">
        <v>284</v>
      </c>
      <c r="CF25" s="3">
        <v>244</v>
      </c>
      <c r="CG25" s="3"/>
      <c r="CH25" s="3">
        <v>88</v>
      </c>
      <c r="CI25" s="3">
        <v>5.65</v>
      </c>
      <c r="CJ25" s="3">
        <v>5.6</v>
      </c>
      <c r="CK25" s="3">
        <v>1.42</v>
      </c>
      <c r="CL25" s="3">
        <v>1.35</v>
      </c>
      <c r="CM25" s="3">
        <v>143</v>
      </c>
      <c r="CN25" s="3">
        <v>143</v>
      </c>
      <c r="CO25" s="3">
        <v>145</v>
      </c>
      <c r="CP25" s="3">
        <v>142</v>
      </c>
      <c r="CQ25" s="3">
        <v>144</v>
      </c>
      <c r="CR25" s="3">
        <v>141</v>
      </c>
      <c r="CS25" s="3">
        <v>4.4000000000000004</v>
      </c>
      <c r="CT25" s="3">
        <v>4.5</v>
      </c>
      <c r="CU25" s="3">
        <v>4.5999999999999996</v>
      </c>
      <c r="CV25" s="3">
        <v>4.7</v>
      </c>
      <c r="CW25" s="3">
        <v>5</v>
      </c>
      <c r="CX25" s="3">
        <v>4.5999999999999996</v>
      </c>
      <c r="CY25" s="3">
        <v>103</v>
      </c>
      <c r="CZ25" s="3">
        <v>105</v>
      </c>
      <c r="DA25" s="3">
        <v>107</v>
      </c>
      <c r="DB25" s="3">
        <v>106</v>
      </c>
      <c r="DC25" s="3">
        <v>107</v>
      </c>
      <c r="DD25" s="3">
        <v>106</v>
      </c>
      <c r="DE25" s="3">
        <v>22</v>
      </c>
      <c r="DF25" s="3">
        <v>22</v>
      </c>
      <c r="DG25" s="3">
        <v>25</v>
      </c>
      <c r="DH25" s="3">
        <v>22</v>
      </c>
      <c r="DI25" s="3">
        <v>24</v>
      </c>
      <c r="DJ25" s="3">
        <v>24</v>
      </c>
      <c r="DK25" s="3">
        <v>76</v>
      </c>
      <c r="DL25" s="3">
        <v>68</v>
      </c>
      <c r="DM25" s="6" t="s">
        <v>462</v>
      </c>
      <c r="DN25" s="3">
        <v>69</v>
      </c>
      <c r="DO25" s="3">
        <v>68</v>
      </c>
      <c r="DP25" s="3">
        <v>71</v>
      </c>
      <c r="DQ25" s="3">
        <v>90</v>
      </c>
      <c r="DR25" s="3">
        <v>90</v>
      </c>
      <c r="DS25" s="6" t="s">
        <v>239</v>
      </c>
      <c r="DT25" s="3">
        <v>90</v>
      </c>
      <c r="DU25" s="3">
        <v>90</v>
      </c>
      <c r="DV25" s="3">
        <v>90</v>
      </c>
      <c r="DW25" s="3">
        <v>2.4</v>
      </c>
      <c r="DX25" s="3">
        <v>2.46</v>
      </c>
      <c r="DY25" s="3">
        <v>2.36</v>
      </c>
      <c r="DZ25" s="3">
        <v>2.29</v>
      </c>
      <c r="EA25" s="3">
        <v>2.33</v>
      </c>
      <c r="EB25" s="3">
        <v>2.4</v>
      </c>
      <c r="EC25" s="3">
        <v>0.79</v>
      </c>
      <c r="ED25" s="3">
        <v>0.88</v>
      </c>
      <c r="EE25" s="3">
        <v>0.81</v>
      </c>
      <c r="EF25" s="3">
        <v>0.84</v>
      </c>
      <c r="EG25" s="3">
        <v>0.82</v>
      </c>
      <c r="EH25" s="3">
        <v>0.8</v>
      </c>
      <c r="EI25" s="3">
        <v>0.93</v>
      </c>
      <c r="EJ25" s="3">
        <v>0.8</v>
      </c>
      <c r="EK25" s="3">
        <v>0.67</v>
      </c>
      <c r="EL25" s="3">
        <v>0.6</v>
      </c>
      <c r="EM25" s="3">
        <v>0.51</v>
      </c>
      <c r="EN25" s="3">
        <v>0.8</v>
      </c>
      <c r="EO25" s="3">
        <v>14</v>
      </c>
      <c r="EP25" s="3">
        <f t="shared" si="4"/>
        <v>35.483870967741943</v>
      </c>
      <c r="EQ25" s="3">
        <f t="shared" si="12"/>
        <v>13.978494623655912</v>
      </c>
      <c r="ER25" s="3">
        <f t="shared" si="13"/>
        <v>27.956989247311824</v>
      </c>
      <c r="ES25" s="3">
        <f>MIN(EI25:EN25)</f>
        <v>0.51</v>
      </c>
      <c r="ET25" s="3">
        <f t="shared" si="5"/>
        <v>0.42000000000000004</v>
      </c>
      <c r="EU25" s="3">
        <f t="shared" si="6"/>
        <v>45.161290322580648</v>
      </c>
      <c r="EV25" s="3">
        <v>3</v>
      </c>
      <c r="EW25" s="3">
        <v>2.8</v>
      </c>
      <c r="EX25" s="3">
        <v>104</v>
      </c>
      <c r="EY25" s="3">
        <v>117</v>
      </c>
      <c r="EZ25" s="3">
        <v>247.85</v>
      </c>
      <c r="FA25" s="3">
        <v>297.44</v>
      </c>
      <c r="FB25" s="3">
        <v>228.43</v>
      </c>
      <c r="FC25" s="3">
        <v>310.48</v>
      </c>
      <c r="FD25" s="9">
        <v>55.627530364372483</v>
      </c>
      <c r="FE25" s="9">
        <v>359.66666666666669</v>
      </c>
      <c r="FF25" s="9">
        <v>329.87499999999994</v>
      </c>
      <c r="FG25" s="10">
        <v>23.148148148148145</v>
      </c>
      <c r="FH25" s="9">
        <f t="shared" si="26"/>
        <v>546.56234837457532</v>
      </c>
      <c r="FI25" s="9">
        <f t="shared" si="27"/>
        <v>493.00673216884985</v>
      </c>
      <c r="FJ25" s="9">
        <f t="shared" si="14"/>
        <v>359.66666666666669</v>
      </c>
      <c r="FK25" s="9">
        <f t="shared" si="15"/>
        <v>546.56234837457532</v>
      </c>
      <c r="FL25" s="2">
        <v>51.35</v>
      </c>
      <c r="FM25" s="2">
        <v>104.85</v>
      </c>
      <c r="FN25" s="2">
        <v>83.1</v>
      </c>
      <c r="FO25" s="2">
        <v>17.11</v>
      </c>
      <c r="FP25" s="3">
        <v>37</v>
      </c>
      <c r="FQ25" s="3">
        <v>54</v>
      </c>
      <c r="FR25" s="3">
        <v>35</v>
      </c>
      <c r="FS25" s="3"/>
      <c r="FT25" s="3">
        <v>9</v>
      </c>
      <c r="FU25" s="3">
        <v>22</v>
      </c>
      <c r="FV25" s="3">
        <v>2.6</v>
      </c>
      <c r="FW25" s="3">
        <v>16</v>
      </c>
      <c r="FX25" s="3">
        <v>3</v>
      </c>
      <c r="FY25" s="3">
        <v>2</v>
      </c>
      <c r="FZ25" s="3">
        <v>3</v>
      </c>
      <c r="GA25" s="3">
        <v>2</v>
      </c>
      <c r="GB25" s="3">
        <v>2</v>
      </c>
      <c r="GC25" s="3">
        <v>1249</v>
      </c>
      <c r="GD25" s="3">
        <f t="shared" si="16"/>
        <v>7.1300985101255776</v>
      </c>
      <c r="GE25" s="3">
        <v>25</v>
      </c>
      <c r="GF25" s="3">
        <v>31</v>
      </c>
      <c r="GG25" s="3">
        <v>131</v>
      </c>
      <c r="GH25" s="3">
        <v>25</v>
      </c>
      <c r="GI25" s="3">
        <v>31</v>
      </c>
      <c r="GJ25" s="3">
        <v>27</v>
      </c>
      <c r="GQ25" s="3">
        <v>10</v>
      </c>
      <c r="GR25" s="3">
        <v>11</v>
      </c>
      <c r="GS25" s="3">
        <v>14</v>
      </c>
      <c r="GT25" s="3">
        <v>10</v>
      </c>
      <c r="GU25" s="3">
        <v>14</v>
      </c>
      <c r="GV25" s="3">
        <v>12</v>
      </c>
      <c r="GW25" s="3">
        <v>11</v>
      </c>
      <c r="GX25" s="3">
        <v>13</v>
      </c>
      <c r="GY25" s="3">
        <v>13</v>
      </c>
      <c r="GZ25" s="3">
        <v>11</v>
      </c>
      <c r="HA25" s="3">
        <v>12</v>
      </c>
      <c r="HB25" s="3">
        <v>9</v>
      </c>
      <c r="HC25" s="3">
        <v>97</v>
      </c>
      <c r="HD25" s="3">
        <v>102</v>
      </c>
      <c r="HE25" s="3">
        <v>103</v>
      </c>
      <c r="HF25" s="3">
        <v>97</v>
      </c>
      <c r="HG25" s="3">
        <v>107</v>
      </c>
      <c r="HH25" s="3">
        <v>140</v>
      </c>
      <c r="HI25" s="3">
        <v>5</v>
      </c>
      <c r="HJ25" s="3">
        <v>6</v>
      </c>
      <c r="HK25" s="3">
        <v>6</v>
      </c>
      <c r="HL25" s="3">
        <v>5</v>
      </c>
      <c r="HM25" s="3">
        <v>7</v>
      </c>
      <c r="HN25" s="3">
        <v>5</v>
      </c>
      <c r="HT25" s="3">
        <v>5</v>
      </c>
      <c r="HU25" s="3">
        <v>7</v>
      </c>
      <c r="HV25" s="3">
        <v>2</v>
      </c>
      <c r="HW25" s="3">
        <v>0</v>
      </c>
      <c r="HX25" s="3">
        <v>1</v>
      </c>
      <c r="II25" s="3">
        <v>20</v>
      </c>
      <c r="IJ25" s="3">
        <v>2</v>
      </c>
      <c r="IL25" s="3">
        <v>26</v>
      </c>
      <c r="IM25" s="3">
        <v>47</v>
      </c>
      <c r="IN25" s="3">
        <v>27</v>
      </c>
      <c r="IO25" s="3">
        <v>44</v>
      </c>
      <c r="IP25" s="2">
        <f>IM25-IL25</f>
        <v>21</v>
      </c>
      <c r="IQ25" s="2">
        <f t="shared" si="17"/>
        <v>373134.32835820899</v>
      </c>
      <c r="IR25" s="9">
        <v>247.8527607361963</v>
      </c>
      <c r="IS25" s="2">
        <f t="shared" si="9"/>
        <v>4.2733234609689017</v>
      </c>
      <c r="IT25" s="2">
        <f t="shared" si="10"/>
        <v>4273.3234609689016</v>
      </c>
      <c r="IU25" s="2">
        <f t="shared" si="21"/>
        <v>157416417910.44778</v>
      </c>
      <c r="IV25" s="11">
        <f t="shared" si="18"/>
        <v>3143.4070196931566</v>
      </c>
      <c r="IW25" s="12">
        <f t="shared" si="19"/>
        <v>-1.04E-7</v>
      </c>
      <c r="IX25" s="13">
        <f t="shared" si="11"/>
        <v>33.030484441413932</v>
      </c>
      <c r="IY25" s="13">
        <f t="shared" si="20"/>
        <v>7.4279150608773694</v>
      </c>
    </row>
    <row r="26" spans="1:259" ht="17.5" customHeight="1" x14ac:dyDescent="0.35">
      <c r="A26" s="3">
        <v>35</v>
      </c>
      <c r="B26" s="3" t="s">
        <v>629</v>
      </c>
      <c r="C26" s="5">
        <v>37.200000000000003</v>
      </c>
      <c r="D26" s="6" t="s">
        <v>217</v>
      </c>
      <c r="E26" s="7">
        <f t="shared" si="0"/>
        <v>0</v>
      </c>
      <c r="F26" s="6" t="s">
        <v>348</v>
      </c>
      <c r="G26" s="6" t="s">
        <v>255</v>
      </c>
      <c r="H26" s="3">
        <v>1</v>
      </c>
      <c r="I26" s="6" t="s">
        <v>518</v>
      </c>
      <c r="J26" s="3">
        <v>2017</v>
      </c>
      <c r="K26" s="6" t="s">
        <v>482</v>
      </c>
      <c r="L26" s="6" t="s">
        <v>332</v>
      </c>
      <c r="M26" s="6" t="s">
        <v>333</v>
      </c>
      <c r="N26" s="6" t="s">
        <v>404</v>
      </c>
      <c r="O26" s="6" t="s">
        <v>505</v>
      </c>
      <c r="W26" s="6" t="s">
        <v>506</v>
      </c>
      <c r="X26" s="6" t="s">
        <v>507</v>
      </c>
      <c r="Y26" s="6" t="s">
        <v>508</v>
      </c>
      <c r="Z26" s="6" t="s">
        <v>509</v>
      </c>
      <c r="AC26" s="6" t="s">
        <v>224</v>
      </c>
      <c r="AD26" s="6" t="s">
        <v>225</v>
      </c>
      <c r="AE26" s="6" t="s">
        <v>267</v>
      </c>
      <c r="AF26" s="6" t="s">
        <v>247</v>
      </c>
      <c r="AQ26" s="3">
        <v>8</v>
      </c>
      <c r="AR26" s="3">
        <v>0</v>
      </c>
      <c r="AS26" s="3">
        <v>0</v>
      </c>
      <c r="AT26" s="3">
        <v>2</v>
      </c>
      <c r="AU26" s="3">
        <v>0</v>
      </c>
      <c r="AV26" s="6" t="s">
        <v>510</v>
      </c>
      <c r="AW26" s="6" t="s">
        <v>248</v>
      </c>
      <c r="AX26" s="6" t="s">
        <v>323</v>
      </c>
      <c r="AY26" s="4">
        <v>43042</v>
      </c>
      <c r="AZ26" s="6" t="s">
        <v>230</v>
      </c>
      <c r="BA26" s="6" t="s">
        <v>300</v>
      </c>
      <c r="BB26" s="3">
        <f t="shared" si="1"/>
        <v>0</v>
      </c>
      <c r="BC26" s="3"/>
      <c r="BD26" s="3"/>
      <c r="BE26" s="6" t="s">
        <v>230</v>
      </c>
      <c r="BH26" s="6" t="s">
        <v>251</v>
      </c>
      <c r="BI26" s="6" t="s">
        <v>251</v>
      </c>
      <c r="BJ26" s="6" t="s">
        <v>251</v>
      </c>
      <c r="BK26" s="6" t="s">
        <v>251</v>
      </c>
      <c r="BL26" s="6" t="s">
        <v>251</v>
      </c>
      <c r="BM26" s="8" t="s">
        <v>300</v>
      </c>
      <c r="BN26" s="8" t="s">
        <v>300</v>
      </c>
      <c r="BO26" s="8" t="s">
        <v>300</v>
      </c>
      <c r="BP26" s="8" t="s">
        <v>300</v>
      </c>
      <c r="BQ26" s="3">
        <v>55</v>
      </c>
      <c r="BR26" s="3">
        <f t="shared" si="2"/>
        <v>18.181818181818183</v>
      </c>
      <c r="BT26" s="3">
        <v>164</v>
      </c>
      <c r="BU26" s="3">
        <v>20.399999999999999</v>
      </c>
      <c r="BV26" s="3">
        <v>75</v>
      </c>
      <c r="BW26" s="3">
        <v>10766</v>
      </c>
      <c r="BX26" s="3">
        <v>107</v>
      </c>
      <c r="BY26" s="3">
        <v>36</v>
      </c>
      <c r="BZ26" s="3">
        <v>88</v>
      </c>
      <c r="CA26" s="3">
        <v>116</v>
      </c>
      <c r="CB26" s="3">
        <f t="shared" si="25"/>
        <v>28</v>
      </c>
      <c r="CC26" s="3">
        <v>10.5</v>
      </c>
      <c r="CD26" s="3">
        <v>9.6</v>
      </c>
      <c r="CE26" s="3">
        <v>680</v>
      </c>
      <c r="CF26" s="3">
        <v>385</v>
      </c>
      <c r="CG26" s="3">
        <v>70</v>
      </c>
      <c r="CH26" s="3">
        <v>82</v>
      </c>
      <c r="CI26" s="3">
        <v>9.6</v>
      </c>
      <c r="CJ26" s="3">
        <v>5.76</v>
      </c>
      <c r="CK26" s="3">
        <v>0.79</v>
      </c>
      <c r="CL26" s="3">
        <v>2.86</v>
      </c>
      <c r="CM26" s="3">
        <v>138</v>
      </c>
      <c r="CN26" s="3">
        <v>0</v>
      </c>
      <c r="CO26" s="3">
        <v>139</v>
      </c>
      <c r="CP26" s="3">
        <v>140</v>
      </c>
      <c r="CQ26" s="3">
        <v>139</v>
      </c>
      <c r="CR26" s="3">
        <v>140</v>
      </c>
      <c r="CS26" s="3">
        <v>4.7</v>
      </c>
      <c r="CT26" s="3">
        <v>0</v>
      </c>
      <c r="CU26" s="3">
        <v>4</v>
      </c>
      <c r="CV26" s="3">
        <v>4.3</v>
      </c>
      <c r="CW26" s="3">
        <v>4.0999999999999996</v>
      </c>
      <c r="CX26" s="3">
        <v>3.8</v>
      </c>
      <c r="CY26" s="3">
        <v>100</v>
      </c>
      <c r="CZ26" s="3">
        <v>0</v>
      </c>
      <c r="DA26" s="3">
        <v>101</v>
      </c>
      <c r="DB26" s="3">
        <v>102</v>
      </c>
      <c r="DC26" s="3">
        <v>101</v>
      </c>
      <c r="DD26" s="3">
        <v>100</v>
      </c>
      <c r="DE26" s="3">
        <v>23</v>
      </c>
      <c r="DF26" s="3">
        <v>0</v>
      </c>
      <c r="DG26" s="3">
        <v>24</v>
      </c>
      <c r="DH26" s="3">
        <v>22</v>
      </c>
      <c r="DI26" s="3">
        <v>24</v>
      </c>
      <c r="DJ26" s="3">
        <v>27</v>
      </c>
      <c r="DK26" s="3">
        <v>48</v>
      </c>
      <c r="DL26" s="3"/>
      <c r="DM26" s="6" t="s">
        <v>346</v>
      </c>
      <c r="DN26" s="3">
        <v>50</v>
      </c>
      <c r="DO26" s="3">
        <v>50</v>
      </c>
      <c r="DP26" s="3">
        <v>51</v>
      </c>
      <c r="DQ26" s="3">
        <v>90</v>
      </c>
      <c r="DR26" s="3">
        <v>0</v>
      </c>
      <c r="DS26" s="6" t="s">
        <v>239</v>
      </c>
      <c r="DT26" s="3">
        <v>90</v>
      </c>
      <c r="DU26" s="3">
        <v>90</v>
      </c>
      <c r="DV26" s="3">
        <v>90</v>
      </c>
      <c r="DW26" s="3">
        <v>2.39</v>
      </c>
      <c r="DX26" s="3"/>
      <c r="DY26" s="3">
        <v>2.38</v>
      </c>
      <c r="DZ26" s="3">
        <v>2.38</v>
      </c>
      <c r="EA26" s="3">
        <v>2.2999999999999998</v>
      </c>
      <c r="EB26" s="3">
        <v>2.37</v>
      </c>
      <c r="EC26" s="3">
        <v>0.9</v>
      </c>
      <c r="ED26" s="3"/>
      <c r="EE26" s="3">
        <v>0.85</v>
      </c>
      <c r="EF26" s="3">
        <v>0.82</v>
      </c>
      <c r="EG26" s="3">
        <v>0.85</v>
      </c>
      <c r="EH26" s="3">
        <v>0.83</v>
      </c>
      <c r="EI26" s="3">
        <v>1.1200000000000001</v>
      </c>
      <c r="EJ26" s="3"/>
      <c r="EK26" s="3">
        <v>0.78</v>
      </c>
      <c r="EL26" s="3">
        <v>0.63</v>
      </c>
      <c r="EM26" s="3">
        <v>0.71</v>
      </c>
      <c r="EN26" s="3">
        <v>1.26</v>
      </c>
      <c r="EO26" s="3">
        <v>7</v>
      </c>
      <c r="EP26" s="3">
        <f t="shared" si="4"/>
        <v>43.750000000000007</v>
      </c>
      <c r="EQ26" s="3"/>
      <c r="ER26" s="3">
        <f t="shared" si="13"/>
        <v>30.357142857142861</v>
      </c>
      <c r="ES26" s="3">
        <f>MIN(EI26:EN26)</f>
        <v>0.63</v>
      </c>
      <c r="ET26" s="3">
        <f t="shared" si="5"/>
        <v>0.4900000000000001</v>
      </c>
      <c r="EU26" s="3">
        <f t="shared" si="6"/>
        <v>43.750000000000007</v>
      </c>
      <c r="EV26" s="3">
        <v>2</v>
      </c>
      <c r="EW26" s="3">
        <v>3.8</v>
      </c>
      <c r="EX26" s="3">
        <v>48</v>
      </c>
      <c r="EY26" s="3">
        <v>100</v>
      </c>
      <c r="EZ26" s="3">
        <v>202.49</v>
      </c>
      <c r="FA26" s="3">
        <v>32.25</v>
      </c>
      <c r="FB26" s="3">
        <v>92.58</v>
      </c>
      <c r="FC26" s="3">
        <v>218.74</v>
      </c>
      <c r="FD26" s="9">
        <v>22.592592592592592</v>
      </c>
      <c r="FE26" s="9">
        <v>211.12500000000003</v>
      </c>
      <c r="FF26" s="9">
        <v>74.5625</v>
      </c>
      <c r="FG26" s="10">
        <v>88.312500000000014</v>
      </c>
      <c r="FH26" s="9">
        <f t="shared" si="26"/>
        <v>834.48770491803293</v>
      </c>
      <c r="FI26" s="9">
        <f t="shared" si="27"/>
        <v>230.03073770491804</v>
      </c>
      <c r="FJ26" s="9">
        <f t="shared" si="14"/>
        <v>211.12500000000003</v>
      </c>
      <c r="FK26" s="9">
        <f t="shared" si="15"/>
        <v>834.48770491803293</v>
      </c>
      <c r="FL26" s="2">
        <v>102.35</v>
      </c>
      <c r="FM26" s="2">
        <v>76.599999999999994</v>
      </c>
      <c r="FN26" s="2">
        <v>41.6</v>
      </c>
      <c r="FO26" s="2">
        <v>34.85</v>
      </c>
      <c r="FP26" s="3">
        <v>0</v>
      </c>
      <c r="FQ26" s="3">
        <v>42</v>
      </c>
      <c r="FR26" s="3">
        <v>20</v>
      </c>
      <c r="FS26" s="3"/>
      <c r="FT26" s="3">
        <v>2</v>
      </c>
      <c r="FU26" s="3">
        <v>7</v>
      </c>
      <c r="FV26" s="3">
        <v>2.8</v>
      </c>
      <c r="FW26" s="3">
        <v>4</v>
      </c>
      <c r="FX26" s="3">
        <v>4</v>
      </c>
      <c r="FY26" s="3"/>
      <c r="FZ26" s="3">
        <v>2</v>
      </c>
      <c r="GA26" s="3">
        <v>2</v>
      </c>
      <c r="GB26" s="3">
        <v>2</v>
      </c>
      <c r="GC26" s="3">
        <v>1411</v>
      </c>
      <c r="GD26" s="3">
        <f t="shared" si="16"/>
        <v>7.2520539518528144</v>
      </c>
      <c r="GE26" s="3">
        <v>30</v>
      </c>
      <c r="GF26" s="3">
        <v>0</v>
      </c>
      <c r="GG26" s="3">
        <v>32</v>
      </c>
      <c r="GH26" s="3">
        <v>33</v>
      </c>
      <c r="GI26" s="3">
        <v>32</v>
      </c>
      <c r="GJ26" s="3">
        <v>34</v>
      </c>
      <c r="GQ26" s="3">
        <v>19</v>
      </c>
      <c r="GR26" s="3">
        <v>0</v>
      </c>
      <c r="GS26" s="3">
        <v>20</v>
      </c>
      <c r="GT26" s="3">
        <v>21</v>
      </c>
      <c r="GU26" s="3">
        <v>20</v>
      </c>
      <c r="GV26" s="3">
        <v>21</v>
      </c>
      <c r="GW26" s="3">
        <v>17</v>
      </c>
      <c r="GX26" s="3">
        <v>0</v>
      </c>
      <c r="GY26" s="3">
        <v>17</v>
      </c>
      <c r="GZ26" s="3">
        <v>15</v>
      </c>
      <c r="HA26" s="3">
        <v>14</v>
      </c>
      <c r="HB26" s="3">
        <v>15</v>
      </c>
      <c r="HC26" s="3">
        <v>54</v>
      </c>
      <c r="HD26" s="3">
        <v>0</v>
      </c>
      <c r="HE26" s="3">
        <v>49</v>
      </c>
      <c r="HF26" s="3">
        <v>46</v>
      </c>
      <c r="HG26" s="3">
        <v>40</v>
      </c>
      <c r="HH26" s="3">
        <v>39</v>
      </c>
      <c r="HI26" s="3">
        <v>2</v>
      </c>
      <c r="HJ26" s="3">
        <v>0</v>
      </c>
      <c r="HK26" s="3">
        <v>5</v>
      </c>
      <c r="HL26" s="3">
        <v>3</v>
      </c>
      <c r="HM26" s="3">
        <v>6</v>
      </c>
      <c r="HN26" s="3">
        <v>8</v>
      </c>
      <c r="HT26" s="3">
        <v>4</v>
      </c>
      <c r="HU26" s="3">
        <v>4</v>
      </c>
      <c r="HV26" s="3">
        <v>2</v>
      </c>
      <c r="HW26" s="3">
        <v>2</v>
      </c>
      <c r="HX26" s="3">
        <v>1</v>
      </c>
      <c r="II26" s="3">
        <v>21</v>
      </c>
      <c r="IJ26" s="3">
        <v>2</v>
      </c>
      <c r="IL26" s="3">
        <v>80</v>
      </c>
      <c r="IM26" s="3">
        <v>32</v>
      </c>
      <c r="IN26" s="3">
        <v>74</v>
      </c>
      <c r="IO26" s="3"/>
      <c r="IP26" s="2">
        <f>IM26-IL26</f>
        <v>-48</v>
      </c>
      <c r="IQ26" s="2">
        <f t="shared" si="17"/>
        <v>447761.19402985077</v>
      </c>
      <c r="IR26" s="9">
        <v>202.49419953596293</v>
      </c>
      <c r="IS26" s="2">
        <f t="shared" si="9"/>
        <v>3.4912793023441884</v>
      </c>
      <c r="IT26" s="2">
        <f t="shared" si="10"/>
        <v>3491.2793023441882</v>
      </c>
      <c r="IU26" s="2">
        <f t="shared" si="21"/>
        <v>188759701492.53732</v>
      </c>
      <c r="IV26" s="11">
        <f t="shared" si="18"/>
        <v>2679.9522280588421</v>
      </c>
      <c r="IW26" s="12">
        <f t="shared" si="19"/>
        <v>-4.8E-8</v>
      </c>
      <c r="IX26" s="13">
        <f t="shared" si="11"/>
        <v>17.888228946772291</v>
      </c>
      <c r="IY26" s="13">
        <f t="shared" si="20"/>
        <v>4.8236810803184325</v>
      </c>
    </row>
    <row r="27" spans="1:259" ht="12.4" customHeight="1" x14ac:dyDescent="0.35">
      <c r="A27" s="3">
        <v>36</v>
      </c>
      <c r="B27" s="3" t="s">
        <v>630</v>
      </c>
      <c r="C27" s="5">
        <v>39.742465753424661</v>
      </c>
      <c r="D27" s="6" t="s">
        <v>253</v>
      </c>
      <c r="E27" s="7">
        <f t="shared" si="0"/>
        <v>1</v>
      </c>
      <c r="F27" s="6" t="s">
        <v>348</v>
      </c>
      <c r="G27" s="6" t="s">
        <v>255</v>
      </c>
      <c r="H27" s="3">
        <v>1</v>
      </c>
      <c r="I27" s="6" t="s">
        <v>518</v>
      </c>
      <c r="J27" s="3">
        <v>1986</v>
      </c>
      <c r="K27" s="6" t="s">
        <v>511</v>
      </c>
      <c r="L27" s="6" t="s">
        <v>512</v>
      </c>
      <c r="M27" s="6" t="s">
        <v>258</v>
      </c>
      <c r="N27" s="6" t="s">
        <v>518</v>
      </c>
      <c r="O27" s="6" t="s">
        <v>259</v>
      </c>
      <c r="S27" s="6" t="s">
        <v>230</v>
      </c>
      <c r="X27" s="6" t="s">
        <v>295</v>
      </c>
      <c r="Y27" s="6" t="s">
        <v>513</v>
      </c>
      <c r="AC27" s="6" t="s">
        <v>224</v>
      </c>
      <c r="AD27" s="6" t="s">
        <v>225</v>
      </c>
      <c r="AE27" s="6" t="s">
        <v>226</v>
      </c>
      <c r="AF27" s="6" t="s">
        <v>227</v>
      </c>
      <c r="AQ27" s="3">
        <v>2</v>
      </c>
      <c r="AR27" s="3">
        <v>0</v>
      </c>
      <c r="AS27" s="3">
        <v>0</v>
      </c>
      <c r="AT27" s="3">
        <v>0</v>
      </c>
      <c r="AU27" s="3">
        <v>0</v>
      </c>
      <c r="AW27" s="6" t="s">
        <v>308</v>
      </c>
      <c r="AX27" s="6" t="s">
        <v>249</v>
      </c>
      <c r="AY27" s="4">
        <v>43049</v>
      </c>
      <c r="AZ27" s="6" t="s">
        <v>230</v>
      </c>
      <c r="BA27" s="6" t="s">
        <v>300</v>
      </c>
      <c r="BB27" s="3">
        <f t="shared" si="1"/>
        <v>0</v>
      </c>
      <c r="BC27" s="3"/>
      <c r="BD27" s="3"/>
      <c r="BE27" s="6" t="s">
        <v>230</v>
      </c>
      <c r="BF27" s="6" t="s">
        <v>514</v>
      </c>
      <c r="BG27" s="6" t="s">
        <v>518</v>
      </c>
      <c r="BH27" s="6" t="s">
        <v>515</v>
      </c>
      <c r="BI27" s="6" t="s">
        <v>251</v>
      </c>
      <c r="BJ27" s="6" t="s">
        <v>251</v>
      </c>
      <c r="BK27" s="6" t="s">
        <v>251</v>
      </c>
      <c r="BL27" s="6" t="s">
        <v>251</v>
      </c>
      <c r="BM27" s="8" t="s">
        <v>518</v>
      </c>
      <c r="BN27" s="8" t="s">
        <v>518</v>
      </c>
      <c r="BO27" s="8" t="s">
        <v>518</v>
      </c>
      <c r="BP27" s="8" t="s">
        <v>518</v>
      </c>
      <c r="BQ27" s="3">
        <v>80</v>
      </c>
      <c r="BR27" s="3">
        <f t="shared" si="2"/>
        <v>12.5</v>
      </c>
      <c r="BT27" s="3">
        <v>180</v>
      </c>
      <c r="BU27" s="3">
        <v>24.7</v>
      </c>
      <c r="BV27" s="3">
        <v>75</v>
      </c>
      <c r="BW27" s="3">
        <v>11575</v>
      </c>
      <c r="BX27" s="3">
        <v>115</v>
      </c>
      <c r="BY27" s="3">
        <v>36</v>
      </c>
      <c r="BZ27" s="3">
        <v>115</v>
      </c>
      <c r="CA27" s="3">
        <v>140</v>
      </c>
      <c r="CB27" s="3">
        <f t="shared" si="25"/>
        <v>25</v>
      </c>
      <c r="CC27" s="3">
        <v>5.8</v>
      </c>
      <c r="CD27" s="3">
        <v>4.5</v>
      </c>
      <c r="CE27" s="3">
        <v>181</v>
      </c>
      <c r="CF27" s="3">
        <v>170</v>
      </c>
      <c r="CG27" s="3">
        <v>83</v>
      </c>
      <c r="CH27" s="3">
        <v>88</v>
      </c>
      <c r="CI27" s="3">
        <v>3.69</v>
      </c>
      <c r="CJ27" s="3">
        <v>2.82</v>
      </c>
      <c r="CK27" s="3">
        <v>1.77</v>
      </c>
      <c r="CL27" s="3">
        <v>1.27</v>
      </c>
      <c r="CM27" s="3">
        <v>141</v>
      </c>
      <c r="CN27" s="3">
        <v>141</v>
      </c>
      <c r="CO27" s="3">
        <v>144</v>
      </c>
      <c r="CP27" s="3">
        <v>142</v>
      </c>
      <c r="CQ27" s="3">
        <v>142</v>
      </c>
      <c r="CR27" s="3">
        <v>142</v>
      </c>
      <c r="CS27" s="3">
        <v>4.3</v>
      </c>
      <c r="CT27" s="3">
        <v>4.4000000000000004</v>
      </c>
      <c r="CU27" s="3">
        <v>4.5999999999999996</v>
      </c>
      <c r="CV27" s="3">
        <v>4.5999999999999996</v>
      </c>
      <c r="CW27" s="3">
        <v>4.7</v>
      </c>
      <c r="CX27" s="3">
        <v>4.7</v>
      </c>
      <c r="CY27" s="3">
        <v>103</v>
      </c>
      <c r="CZ27" s="3">
        <v>103</v>
      </c>
      <c r="DA27" s="3">
        <v>106</v>
      </c>
      <c r="DB27" s="3">
        <v>108</v>
      </c>
      <c r="DC27" s="3">
        <v>106</v>
      </c>
      <c r="DD27" s="3">
        <v>105</v>
      </c>
      <c r="DE27" s="3">
        <v>29</v>
      </c>
      <c r="DF27" s="3">
        <v>26</v>
      </c>
      <c r="DG27" s="3">
        <v>27</v>
      </c>
      <c r="DH27" s="3">
        <v>24</v>
      </c>
      <c r="DI27" s="3">
        <v>25</v>
      </c>
      <c r="DJ27" s="3">
        <v>23</v>
      </c>
      <c r="DK27" s="3">
        <v>98</v>
      </c>
      <c r="DL27" s="3">
        <v>89</v>
      </c>
      <c r="DM27" s="6" t="s">
        <v>329</v>
      </c>
      <c r="DN27" s="3">
        <v>82</v>
      </c>
      <c r="DO27" s="3">
        <v>87</v>
      </c>
      <c r="DP27" s="3">
        <v>91</v>
      </c>
      <c r="DQ27" s="3">
        <v>82</v>
      </c>
      <c r="DR27" s="3">
        <v>90</v>
      </c>
      <c r="DS27" s="6" t="s">
        <v>239</v>
      </c>
      <c r="DT27" s="3">
        <v>90</v>
      </c>
      <c r="DU27" s="3">
        <v>90</v>
      </c>
      <c r="DV27" s="3">
        <v>90</v>
      </c>
      <c r="DW27" s="3">
        <v>2.35</v>
      </c>
      <c r="DX27" s="3">
        <v>2.33</v>
      </c>
      <c r="DY27" s="3">
        <v>2.35</v>
      </c>
      <c r="DZ27" s="3">
        <v>2.25</v>
      </c>
      <c r="EA27" s="3">
        <v>2.3199999999999998</v>
      </c>
      <c r="EB27" s="3">
        <v>2.39</v>
      </c>
      <c r="EC27" s="3">
        <v>0.89</v>
      </c>
      <c r="ED27" s="3">
        <v>0.84</v>
      </c>
      <c r="EE27" s="3">
        <v>0.87</v>
      </c>
      <c r="EF27" s="3">
        <v>0.92</v>
      </c>
      <c r="EG27" s="3">
        <v>0.88</v>
      </c>
      <c r="EH27" s="3">
        <v>0.85</v>
      </c>
      <c r="EI27" s="3">
        <v>0.99</v>
      </c>
      <c r="EJ27" s="3">
        <v>0.48</v>
      </c>
      <c r="EK27" s="3">
        <v>0.56000000000000005</v>
      </c>
      <c r="EL27" s="3">
        <v>0.53</v>
      </c>
      <c r="EM27" s="3">
        <v>0.4</v>
      </c>
      <c r="EN27" s="3">
        <v>0.63</v>
      </c>
      <c r="EO27" s="3">
        <v>14</v>
      </c>
      <c r="EP27" s="3">
        <f t="shared" si="4"/>
        <v>46.464646464646464</v>
      </c>
      <c r="EQ27" s="3">
        <f t="shared" si="12"/>
        <v>51.515151515151516</v>
      </c>
      <c r="ER27" s="3">
        <f t="shared" si="13"/>
        <v>43.434343434343432</v>
      </c>
      <c r="ES27" s="3">
        <f>MIN(EI27:EN27)</f>
        <v>0.4</v>
      </c>
      <c r="ET27" s="3">
        <f t="shared" si="5"/>
        <v>0.59</v>
      </c>
      <c r="EU27" s="3">
        <f t="shared" si="6"/>
        <v>59.595959595959592</v>
      </c>
      <c r="EV27" s="3">
        <v>3</v>
      </c>
      <c r="EW27" s="3">
        <v>3.7</v>
      </c>
      <c r="EX27" s="3">
        <v>63</v>
      </c>
      <c r="EY27" s="3">
        <v>173</v>
      </c>
      <c r="EZ27" s="3">
        <v>188.57</v>
      </c>
      <c r="FA27" s="3">
        <v>138.69</v>
      </c>
      <c r="FB27" s="3">
        <v>115.2</v>
      </c>
      <c r="FC27" s="3">
        <v>349.54</v>
      </c>
      <c r="FD27" s="9">
        <v>21.72727272727273</v>
      </c>
      <c r="FE27" s="9">
        <v>194.5625</v>
      </c>
      <c r="FF27" s="9">
        <v>118.31250000000001</v>
      </c>
      <c r="FG27" s="10">
        <v>31.272727272727284</v>
      </c>
      <c r="FH27" s="9">
        <f t="shared" si="26"/>
        <v>795.47594142259413</v>
      </c>
      <c r="FI27" s="9">
        <f t="shared" si="27"/>
        <v>444.53451882845184</v>
      </c>
      <c r="FJ27" s="9">
        <f t="shared" si="14"/>
        <v>194.5625</v>
      </c>
      <c r="FK27" s="9">
        <f t="shared" si="15"/>
        <v>795.47594142259413</v>
      </c>
      <c r="FL27" s="2">
        <v>20.22</v>
      </c>
      <c r="FM27" s="2">
        <v>17.89</v>
      </c>
      <c r="FN27" s="2">
        <v>13.22</v>
      </c>
      <c r="FO27" s="2">
        <v>10.89</v>
      </c>
      <c r="FP27" s="3">
        <v>12</v>
      </c>
      <c r="FQ27" s="3">
        <v>32</v>
      </c>
      <c r="FR27" s="3">
        <v>6</v>
      </c>
      <c r="FS27" s="3"/>
      <c r="FT27" s="3">
        <v>19</v>
      </c>
      <c r="FU27" s="3">
        <v>84</v>
      </c>
      <c r="FV27" s="3">
        <v>2.1</v>
      </c>
      <c r="FW27" s="3">
        <v>43</v>
      </c>
      <c r="FX27" s="3">
        <v>3</v>
      </c>
      <c r="FY27" s="3">
        <v>5</v>
      </c>
      <c r="FZ27" s="3">
        <v>2</v>
      </c>
      <c r="GA27" s="3">
        <v>4</v>
      </c>
      <c r="GB27" s="3">
        <v>3</v>
      </c>
      <c r="GC27" s="3">
        <v>152</v>
      </c>
      <c r="GD27" s="3">
        <f t="shared" si="16"/>
        <v>5.0238805208462765</v>
      </c>
      <c r="GE27" s="3">
        <v>37</v>
      </c>
      <c r="GF27" s="3">
        <v>35</v>
      </c>
      <c r="GG27" s="3">
        <v>36</v>
      </c>
      <c r="GH27" s="3">
        <v>37</v>
      </c>
      <c r="GI27" s="3">
        <v>39</v>
      </c>
      <c r="GJ27" s="3">
        <v>40</v>
      </c>
      <c r="GQ27" s="3">
        <v>18</v>
      </c>
      <c r="GR27" s="3">
        <v>20</v>
      </c>
      <c r="GS27" s="3">
        <v>22</v>
      </c>
      <c r="GT27" s="3">
        <v>21</v>
      </c>
      <c r="GU27" s="3">
        <v>17</v>
      </c>
      <c r="GV27" s="3">
        <v>17</v>
      </c>
      <c r="GW27" s="3">
        <v>48</v>
      </c>
      <c r="GX27" s="3">
        <v>55</v>
      </c>
      <c r="GY27" s="3">
        <v>58</v>
      </c>
      <c r="GZ27" s="3">
        <v>62</v>
      </c>
      <c r="HA27" s="3">
        <v>60</v>
      </c>
      <c r="HB27" s="3">
        <v>60</v>
      </c>
      <c r="HC27" s="3">
        <v>73</v>
      </c>
      <c r="HD27" s="3">
        <v>82</v>
      </c>
      <c r="HE27" s="3">
        <v>88</v>
      </c>
      <c r="HF27" s="3">
        <v>93</v>
      </c>
      <c r="HG27" s="3">
        <v>90</v>
      </c>
      <c r="HH27" s="3">
        <v>115</v>
      </c>
      <c r="HI27" s="3">
        <v>19</v>
      </c>
      <c r="HJ27" s="3">
        <v>4</v>
      </c>
      <c r="HK27" s="3">
        <v>4</v>
      </c>
      <c r="HL27" s="3">
        <v>5</v>
      </c>
      <c r="HM27" s="3">
        <v>9</v>
      </c>
      <c r="HN27" s="3">
        <v>7</v>
      </c>
      <c r="HT27" s="3">
        <v>2</v>
      </c>
      <c r="HU27" s="3">
        <v>2</v>
      </c>
      <c r="HV27" s="3">
        <v>1</v>
      </c>
      <c r="HW27" s="3">
        <v>1</v>
      </c>
      <c r="HX27" s="3">
        <v>0</v>
      </c>
      <c r="II27" s="3">
        <v>10</v>
      </c>
      <c r="IJ27" s="3">
        <v>4</v>
      </c>
      <c r="IL27" s="3">
        <v>18</v>
      </c>
      <c r="IM27" s="3">
        <v>50</v>
      </c>
      <c r="IN27" s="3">
        <v>30</v>
      </c>
      <c r="IO27" s="3">
        <v>42</v>
      </c>
      <c r="IP27" s="2">
        <f>IM27-IL27</f>
        <v>32</v>
      </c>
      <c r="IQ27" s="2">
        <f t="shared" si="17"/>
        <v>552238.80597014935</v>
      </c>
      <c r="IR27" s="9">
        <v>188.57308584686777</v>
      </c>
      <c r="IS27" s="2">
        <f t="shared" si="9"/>
        <v>3.2512601008080648</v>
      </c>
      <c r="IT27" s="2">
        <f t="shared" si="10"/>
        <v>3251.2601008080646</v>
      </c>
      <c r="IU27" s="2">
        <f t="shared" si="21"/>
        <v>232640298507.46274</v>
      </c>
      <c r="IV27" s="11">
        <f t="shared" si="18"/>
        <v>2564.1253541477349</v>
      </c>
      <c r="IW27" s="12">
        <f t="shared" si="19"/>
        <v>-6.2999999999999995E-8</v>
      </c>
      <c r="IX27" s="13">
        <f t="shared" si="11"/>
        <v>24.515253757664553</v>
      </c>
      <c r="IY27" s="13">
        <f t="shared" si="20"/>
        <v>8.1474799316703983</v>
      </c>
    </row>
    <row r="28" spans="1:259" ht="14.5" x14ac:dyDescent="0.35">
      <c r="A28" s="3">
        <v>39</v>
      </c>
      <c r="B28" s="3" t="s">
        <v>631</v>
      </c>
      <c r="C28" s="5">
        <v>26.695890410958903</v>
      </c>
      <c r="D28" s="6" t="s">
        <v>253</v>
      </c>
      <c r="E28" s="7">
        <f t="shared" si="0"/>
        <v>1</v>
      </c>
      <c r="F28" s="6" t="s">
        <v>306</v>
      </c>
      <c r="G28" s="6" t="s">
        <v>255</v>
      </c>
      <c r="H28" s="3">
        <v>1</v>
      </c>
      <c r="I28" s="6" t="s">
        <v>518</v>
      </c>
      <c r="J28" s="3">
        <v>2003</v>
      </c>
      <c r="K28" s="6" t="s">
        <v>531</v>
      </c>
      <c r="L28" s="6" t="s">
        <v>512</v>
      </c>
      <c r="M28" s="6" t="s">
        <v>532</v>
      </c>
      <c r="N28" s="6" t="s">
        <v>668</v>
      </c>
      <c r="O28" s="6" t="s">
        <v>259</v>
      </c>
      <c r="S28" s="6" t="s">
        <v>220</v>
      </c>
      <c r="T28" s="4">
        <v>40179</v>
      </c>
      <c r="U28" s="6" t="s">
        <v>533</v>
      </c>
      <c r="W28" s="6" t="s">
        <v>534</v>
      </c>
      <c r="X28" s="6" t="s">
        <v>535</v>
      </c>
      <c r="Y28" s="6" t="s">
        <v>536</v>
      </c>
      <c r="Z28" s="6" t="s">
        <v>537</v>
      </c>
      <c r="AC28" s="6" t="s">
        <v>224</v>
      </c>
      <c r="AD28" s="6" t="s">
        <v>225</v>
      </c>
      <c r="AE28" s="6" t="s">
        <v>226</v>
      </c>
      <c r="AF28" s="6" t="s">
        <v>247</v>
      </c>
      <c r="AQ28" s="3">
        <v>3</v>
      </c>
      <c r="AR28" s="3">
        <v>0</v>
      </c>
      <c r="AS28" s="3">
        <v>0</v>
      </c>
      <c r="AT28" s="3">
        <v>2</v>
      </c>
      <c r="AU28" s="3">
        <v>0</v>
      </c>
      <c r="AW28" s="6" t="s">
        <v>248</v>
      </c>
      <c r="AX28" s="6" t="s">
        <v>323</v>
      </c>
      <c r="AY28" s="4">
        <v>43067</v>
      </c>
      <c r="AZ28" s="6" t="s">
        <v>220</v>
      </c>
      <c r="BA28" s="6" t="s">
        <v>518</v>
      </c>
      <c r="BB28" s="3">
        <f t="shared" si="1"/>
        <v>1</v>
      </c>
      <c r="BC28" s="3">
        <v>1</v>
      </c>
      <c r="BD28" s="3">
        <v>2</v>
      </c>
      <c r="BE28" s="6" t="s">
        <v>230</v>
      </c>
      <c r="BH28" s="6" t="s">
        <v>251</v>
      </c>
      <c r="BI28" s="6" t="s">
        <v>251</v>
      </c>
      <c r="BJ28" s="6" t="s">
        <v>251</v>
      </c>
      <c r="BK28" s="6" t="s">
        <v>251</v>
      </c>
      <c r="BL28" s="6" t="s">
        <v>251</v>
      </c>
      <c r="BM28" s="8" t="s">
        <v>300</v>
      </c>
      <c r="BN28" s="8" t="s">
        <v>300</v>
      </c>
      <c r="BO28" s="8" t="s">
        <v>300</v>
      </c>
      <c r="BP28" s="8" t="s">
        <v>300</v>
      </c>
      <c r="BQ28" s="3">
        <v>72</v>
      </c>
      <c r="BR28" s="3">
        <f t="shared" si="2"/>
        <v>13.888888888888889</v>
      </c>
      <c r="BT28" s="3">
        <v>178</v>
      </c>
      <c r="BU28" s="3">
        <v>22.7</v>
      </c>
      <c r="BV28" s="3">
        <v>69</v>
      </c>
      <c r="BW28" s="3">
        <v>10769</v>
      </c>
      <c r="BX28" s="3">
        <v>107</v>
      </c>
      <c r="BY28" s="3">
        <v>37.1</v>
      </c>
      <c r="BZ28" s="3">
        <v>128</v>
      </c>
      <c r="CA28" s="3">
        <v>135</v>
      </c>
      <c r="CB28" s="3">
        <f t="shared" si="25"/>
        <v>7</v>
      </c>
      <c r="CC28" s="3">
        <v>8.8000000000000007</v>
      </c>
      <c r="CD28" s="3">
        <v>8.4</v>
      </c>
      <c r="CE28" s="3">
        <v>264</v>
      </c>
      <c r="CF28" s="3">
        <v>261</v>
      </c>
      <c r="CG28" s="3">
        <v>80</v>
      </c>
      <c r="CH28" s="3">
        <v>81</v>
      </c>
      <c r="CI28" s="3">
        <v>6.27</v>
      </c>
      <c r="CJ28" s="3">
        <v>4.78</v>
      </c>
      <c r="CK28" s="3">
        <v>1.95</v>
      </c>
      <c r="CL28" s="3">
        <v>3.02</v>
      </c>
      <c r="CM28" s="3">
        <v>140</v>
      </c>
      <c r="CN28" s="3">
        <v>140</v>
      </c>
      <c r="CO28" s="3">
        <v>139</v>
      </c>
      <c r="CP28" s="3">
        <v>143</v>
      </c>
      <c r="CQ28" s="3">
        <v>141</v>
      </c>
      <c r="CR28" s="3">
        <v>142</v>
      </c>
      <c r="CS28" s="3">
        <v>4.3</v>
      </c>
      <c r="CT28" s="3">
        <v>3.3</v>
      </c>
      <c r="CU28" s="3">
        <v>5.3</v>
      </c>
      <c r="CV28" s="3">
        <v>4.2</v>
      </c>
      <c r="CW28" s="3">
        <v>4</v>
      </c>
      <c r="CX28" s="3">
        <v>4.0999999999999996</v>
      </c>
      <c r="CY28" s="3">
        <v>100</v>
      </c>
      <c r="CZ28" s="3">
        <v>99</v>
      </c>
      <c r="DA28" s="3">
        <v>101</v>
      </c>
      <c r="DB28" s="3">
        <v>101</v>
      </c>
      <c r="DC28" s="3">
        <v>103</v>
      </c>
      <c r="DD28" s="3">
        <v>103</v>
      </c>
      <c r="DE28" s="3">
        <v>25</v>
      </c>
      <c r="DF28" s="3">
        <v>26</v>
      </c>
      <c r="DG28" s="3">
        <v>25</v>
      </c>
      <c r="DH28" s="3">
        <v>28</v>
      </c>
      <c r="DI28" s="3">
        <v>26</v>
      </c>
      <c r="DJ28" s="3">
        <v>23</v>
      </c>
      <c r="DK28" s="3">
        <v>69</v>
      </c>
      <c r="DL28" s="3">
        <v>87</v>
      </c>
      <c r="DM28" s="6" t="s">
        <v>448</v>
      </c>
      <c r="DN28" s="3">
        <v>87</v>
      </c>
      <c r="DO28" s="3">
        <v>73</v>
      </c>
      <c r="DP28" s="3">
        <v>71</v>
      </c>
      <c r="DQ28" s="3">
        <v>90</v>
      </c>
      <c r="DR28" s="3">
        <v>90</v>
      </c>
      <c r="DS28" s="6" t="s">
        <v>239</v>
      </c>
      <c r="DT28" s="3">
        <v>90</v>
      </c>
      <c r="DU28" s="3">
        <v>90</v>
      </c>
      <c r="DV28" s="3">
        <v>90</v>
      </c>
      <c r="DW28" s="3">
        <v>2.4500000000000002</v>
      </c>
      <c r="DX28" s="3">
        <v>2.42</v>
      </c>
      <c r="DY28" s="3">
        <v>2.35</v>
      </c>
      <c r="DZ28" s="3">
        <v>2.56</v>
      </c>
      <c r="EA28" s="3">
        <v>2.2999999999999998</v>
      </c>
      <c r="EB28" s="3">
        <v>2.56</v>
      </c>
      <c r="EC28" s="3">
        <v>0.93</v>
      </c>
      <c r="ED28" s="3">
        <v>0.98</v>
      </c>
      <c r="EE28" s="3">
        <v>0.99</v>
      </c>
      <c r="EF28" s="3">
        <v>0.9</v>
      </c>
      <c r="EG28" s="3">
        <v>0.84</v>
      </c>
      <c r="EH28" s="3">
        <v>0.81</v>
      </c>
      <c r="EI28" s="3">
        <v>1.39</v>
      </c>
      <c r="EJ28" s="3">
        <v>1.06</v>
      </c>
      <c r="EK28" s="3">
        <v>1.07</v>
      </c>
      <c r="EL28" s="3">
        <v>0.99</v>
      </c>
      <c r="EM28" s="3">
        <v>1.03</v>
      </c>
      <c r="EN28" s="3">
        <v>1.1599999999999999</v>
      </c>
      <c r="EO28" s="3">
        <v>7</v>
      </c>
      <c r="EP28" s="3">
        <f t="shared" si="4"/>
        <v>28.776978417266179</v>
      </c>
      <c r="EQ28" s="3">
        <f t="shared" si="12"/>
        <v>23.741007194244595</v>
      </c>
      <c r="ER28" s="3">
        <f t="shared" si="13"/>
        <v>23.021582733812942</v>
      </c>
      <c r="ES28" s="3">
        <f>MIN(EI28:EN28)</f>
        <v>0.99</v>
      </c>
      <c r="ET28" s="3">
        <f t="shared" si="5"/>
        <v>0.39999999999999991</v>
      </c>
      <c r="EU28" s="3">
        <f t="shared" si="6"/>
        <v>28.776978417266179</v>
      </c>
      <c r="EV28" s="3">
        <v>1</v>
      </c>
      <c r="EW28" s="3">
        <v>3.4</v>
      </c>
      <c r="EX28" s="3">
        <v>14</v>
      </c>
      <c r="EY28" s="3">
        <v>202</v>
      </c>
      <c r="EZ28" s="3">
        <v>318.79000000000002</v>
      </c>
      <c r="FA28" s="3">
        <v>116.07</v>
      </c>
      <c r="FB28" s="3">
        <v>108.82</v>
      </c>
      <c r="FC28" s="3">
        <v>68.5</v>
      </c>
      <c r="FD28" s="9">
        <v>18.38056680161943</v>
      </c>
      <c r="FE28" s="9">
        <v>142.375</v>
      </c>
      <c r="FF28" s="9">
        <v>44.250000000000007</v>
      </c>
      <c r="FG28" s="10">
        <v>24.529411764705859</v>
      </c>
      <c r="FH28" s="9">
        <f t="shared" si="26"/>
        <v>674.59526431718075</v>
      </c>
      <c r="FI28" s="9">
        <f t="shared" si="27"/>
        <v>140.74339207048465</v>
      </c>
      <c r="FJ28" s="9">
        <f t="shared" si="14"/>
        <v>142.375</v>
      </c>
      <c r="FK28" s="9">
        <f t="shared" si="15"/>
        <v>674.59526431718075</v>
      </c>
      <c r="FL28" s="2">
        <v>10.68</v>
      </c>
      <c r="FM28" s="2">
        <v>29.67</v>
      </c>
      <c r="FN28" s="2">
        <v>28.95</v>
      </c>
      <c r="FO28" s="2">
        <v>17.440000000000001</v>
      </c>
      <c r="FP28" s="3">
        <v>14</v>
      </c>
      <c r="FQ28" s="3">
        <v>19</v>
      </c>
      <c r="FR28" s="3">
        <v>27</v>
      </c>
      <c r="FS28" s="3"/>
      <c r="FT28" s="3">
        <v>19</v>
      </c>
      <c r="FU28" s="3">
        <v>16</v>
      </c>
      <c r="FV28" s="3">
        <v>3.1</v>
      </c>
      <c r="FW28" s="3">
        <v>29</v>
      </c>
      <c r="FX28" s="3">
        <v>6</v>
      </c>
      <c r="FY28" s="3">
        <v>2</v>
      </c>
      <c r="FZ28" s="3">
        <v>2</v>
      </c>
      <c r="GA28" s="3">
        <v>1.8</v>
      </c>
      <c r="GB28" s="3">
        <v>2</v>
      </c>
      <c r="GC28" s="3">
        <v>724</v>
      </c>
      <c r="GD28" s="3">
        <f t="shared" si="16"/>
        <v>6.584791392385716</v>
      </c>
      <c r="GE28" s="3">
        <v>34</v>
      </c>
      <c r="GF28" s="3">
        <v>37</v>
      </c>
      <c r="GG28" s="3">
        <v>41</v>
      </c>
      <c r="GH28" s="3">
        <v>40</v>
      </c>
      <c r="GI28" s="3">
        <v>42</v>
      </c>
      <c r="GJ28" s="3">
        <v>40</v>
      </c>
      <c r="GM28" s="3">
        <v>14</v>
      </c>
      <c r="GO28" s="3">
        <v>15</v>
      </c>
      <c r="GQ28" s="3">
        <v>12</v>
      </c>
      <c r="GR28" s="3">
        <v>13</v>
      </c>
      <c r="GS28" s="3">
        <v>14</v>
      </c>
      <c r="GT28" s="3">
        <v>14</v>
      </c>
      <c r="GU28" s="3">
        <v>18</v>
      </c>
      <c r="GV28" s="3">
        <v>12</v>
      </c>
      <c r="GW28" s="3">
        <v>23</v>
      </c>
      <c r="GX28" s="3">
        <v>23</v>
      </c>
      <c r="GY28" s="3">
        <v>23</v>
      </c>
      <c r="GZ28" s="3">
        <v>20</v>
      </c>
      <c r="HA28" s="3">
        <v>18</v>
      </c>
      <c r="HB28" s="3">
        <v>18</v>
      </c>
      <c r="HC28" s="3">
        <v>61</v>
      </c>
      <c r="HD28" s="3">
        <v>63</v>
      </c>
      <c r="HE28" s="3">
        <v>70</v>
      </c>
      <c r="HF28" s="3">
        <v>62</v>
      </c>
      <c r="HG28" s="3">
        <v>53</v>
      </c>
      <c r="HH28" s="3">
        <v>62</v>
      </c>
      <c r="HI28" s="3">
        <v>12</v>
      </c>
      <c r="HJ28" s="3">
        <v>21</v>
      </c>
      <c r="HK28" s="3">
        <v>18</v>
      </c>
      <c r="HL28" s="3">
        <v>24</v>
      </c>
      <c r="HM28" s="3">
        <v>15</v>
      </c>
      <c r="HN28" s="3">
        <v>24</v>
      </c>
      <c r="HT28" s="3">
        <v>2</v>
      </c>
      <c r="HU28" s="3">
        <v>2</v>
      </c>
      <c r="HV28" s="3">
        <v>2</v>
      </c>
      <c r="HW28" s="3">
        <v>2</v>
      </c>
      <c r="HX28" s="3">
        <v>2</v>
      </c>
      <c r="II28" s="3">
        <v>8</v>
      </c>
      <c r="IJ28" s="3">
        <v>0.7</v>
      </c>
      <c r="IL28" s="3">
        <v>9</v>
      </c>
      <c r="IM28" s="3">
        <v>25</v>
      </c>
      <c r="IN28" s="3">
        <v>19</v>
      </c>
      <c r="IO28" s="3">
        <v>17</v>
      </c>
      <c r="IP28" s="2">
        <f>IM28-IL28</f>
        <v>16</v>
      </c>
      <c r="IQ28" s="2">
        <f t="shared" si="17"/>
        <v>507462.6865671642</v>
      </c>
      <c r="IR28" s="9">
        <v>318.7935034802785</v>
      </c>
      <c r="IS28" s="2">
        <f t="shared" si="9"/>
        <v>5.4964397151772157</v>
      </c>
      <c r="IT28" s="2">
        <f t="shared" si="10"/>
        <v>5496.4397151772155</v>
      </c>
      <c r="IU28" s="2">
        <f t="shared" si="21"/>
        <v>213834328358.20895</v>
      </c>
      <c r="IV28" s="11">
        <f t="shared" si="18"/>
        <v>4143.1854125643486</v>
      </c>
      <c r="IW28" s="12">
        <f t="shared" si="19"/>
        <v>-1.4E-8</v>
      </c>
      <c r="IX28" s="13">
        <f t="shared" si="11"/>
        <v>3.3784535115472516</v>
      </c>
      <c r="IY28" s="13">
        <f t="shared" si="20"/>
        <v>1.0320419107587702</v>
      </c>
    </row>
    <row r="29" spans="1:259" ht="14.5" x14ac:dyDescent="0.35">
      <c r="A29" s="3">
        <v>41</v>
      </c>
      <c r="B29" s="3" t="s">
        <v>632</v>
      </c>
      <c r="C29" s="11">
        <v>34.6</v>
      </c>
      <c r="D29" s="6" t="s">
        <v>217</v>
      </c>
      <c r="E29" s="7">
        <f t="shared" si="0"/>
        <v>0</v>
      </c>
      <c r="F29" s="6" t="s">
        <v>348</v>
      </c>
      <c r="G29" s="6" t="s">
        <v>255</v>
      </c>
      <c r="H29" s="11">
        <v>1</v>
      </c>
      <c r="I29" s="2">
        <v>1</v>
      </c>
      <c r="J29" s="3">
        <v>2011</v>
      </c>
      <c r="K29" s="6" t="s">
        <v>552</v>
      </c>
      <c r="L29" s="2" t="s">
        <v>332</v>
      </c>
      <c r="M29" s="2" t="s">
        <v>553</v>
      </c>
      <c r="N29" s="2">
        <v>1</v>
      </c>
      <c r="O29" s="2" t="s">
        <v>505</v>
      </c>
      <c r="S29" s="6" t="s">
        <v>220</v>
      </c>
      <c r="T29" s="15">
        <v>43009</v>
      </c>
      <c r="U29" s="2" t="s">
        <v>533</v>
      </c>
      <c r="X29" s="6" t="s">
        <v>554</v>
      </c>
      <c r="Y29" s="6" t="s">
        <v>538</v>
      </c>
      <c r="Z29" s="2" t="s">
        <v>555</v>
      </c>
      <c r="AC29" s="6" t="s">
        <v>224</v>
      </c>
      <c r="AD29" s="6" t="s">
        <v>225</v>
      </c>
      <c r="AE29" s="6" t="s">
        <v>267</v>
      </c>
      <c r="AF29" s="6" t="s">
        <v>227</v>
      </c>
      <c r="AQ29" s="2">
        <v>4</v>
      </c>
      <c r="AR29" s="2">
        <v>3</v>
      </c>
      <c r="AS29" s="2">
        <v>0</v>
      </c>
      <c r="AT29" s="2">
        <v>4</v>
      </c>
      <c r="AU29" s="2">
        <v>0</v>
      </c>
      <c r="AV29" s="2" t="s">
        <v>556</v>
      </c>
      <c r="AW29" s="6" t="s">
        <v>248</v>
      </c>
      <c r="AX29" s="6" t="s">
        <v>249</v>
      </c>
      <c r="AY29" s="14">
        <v>43115</v>
      </c>
      <c r="AZ29" s="6" t="s">
        <v>230</v>
      </c>
      <c r="BA29" s="6" t="s">
        <v>300</v>
      </c>
      <c r="BB29" s="2">
        <f t="shared" si="1"/>
        <v>0</v>
      </c>
      <c r="BE29" s="6" t="s">
        <v>230</v>
      </c>
      <c r="BF29" s="6" t="s">
        <v>251</v>
      </c>
      <c r="BG29" s="6"/>
      <c r="BH29" s="6" t="s">
        <v>251</v>
      </c>
      <c r="BI29" s="6" t="s">
        <v>251</v>
      </c>
      <c r="BJ29" s="6" t="s">
        <v>251</v>
      </c>
      <c r="BK29" s="6" t="s">
        <v>251</v>
      </c>
      <c r="BL29" s="6" t="s">
        <v>251</v>
      </c>
      <c r="BM29" s="2">
        <v>0</v>
      </c>
      <c r="BN29" s="2">
        <v>0</v>
      </c>
      <c r="BO29" s="2">
        <v>0</v>
      </c>
      <c r="BP29" s="2">
        <v>0</v>
      </c>
      <c r="BQ29" s="3">
        <v>74</v>
      </c>
      <c r="BR29" s="3">
        <f t="shared" si="2"/>
        <v>13.513513513513514</v>
      </c>
      <c r="BS29" s="2" t="s">
        <v>237</v>
      </c>
      <c r="BT29" s="3">
        <v>154</v>
      </c>
      <c r="BU29" s="3">
        <v>31.2</v>
      </c>
      <c r="BV29" s="3">
        <v>90</v>
      </c>
      <c r="BW29" s="3">
        <v>11770</v>
      </c>
      <c r="BX29" s="3">
        <v>117</v>
      </c>
      <c r="BY29" s="3">
        <v>36.700000000000003</v>
      </c>
      <c r="BZ29" s="3">
        <v>127</v>
      </c>
      <c r="CA29" s="3">
        <v>146</v>
      </c>
      <c r="CB29" s="3">
        <f t="shared" si="25"/>
        <v>19</v>
      </c>
      <c r="CC29" s="3">
        <v>7.8</v>
      </c>
      <c r="CD29" s="3">
        <v>5.3</v>
      </c>
      <c r="CE29" s="3">
        <v>328</v>
      </c>
      <c r="CF29" s="3">
        <v>273</v>
      </c>
      <c r="CG29" s="3">
        <v>87</v>
      </c>
      <c r="CH29" s="3">
        <v>89</v>
      </c>
      <c r="CI29" s="3">
        <v>5.44</v>
      </c>
      <c r="CJ29" s="3">
        <v>3.2</v>
      </c>
      <c r="CK29" s="3">
        <v>1.67</v>
      </c>
      <c r="CL29" s="3">
        <v>1.61</v>
      </c>
      <c r="CM29" s="3">
        <v>134</v>
      </c>
      <c r="CN29" s="3">
        <v>134</v>
      </c>
      <c r="CO29" s="3">
        <v>136</v>
      </c>
      <c r="CP29" s="3">
        <v>137</v>
      </c>
      <c r="CQ29" s="3">
        <v>137</v>
      </c>
      <c r="CR29" s="3">
        <v>139</v>
      </c>
      <c r="CS29" s="3">
        <v>4.4000000000000004</v>
      </c>
      <c r="CT29" s="3">
        <v>4.8</v>
      </c>
      <c r="CU29" s="3">
        <v>4.7</v>
      </c>
      <c r="CV29" s="3">
        <v>3.7</v>
      </c>
      <c r="CW29" s="3">
        <v>4.5999999999999996</v>
      </c>
      <c r="CX29" s="3">
        <v>4.7</v>
      </c>
      <c r="CY29" s="3">
        <v>96</v>
      </c>
      <c r="CZ29" s="3">
        <v>102</v>
      </c>
      <c r="DA29" s="3">
        <v>101</v>
      </c>
      <c r="DB29" s="3">
        <v>101</v>
      </c>
      <c r="DC29" s="3">
        <v>99</v>
      </c>
      <c r="DD29" s="3">
        <v>100</v>
      </c>
      <c r="DE29" s="3">
        <v>17</v>
      </c>
      <c r="DF29" s="3">
        <v>17</v>
      </c>
      <c r="DG29" s="3">
        <v>22</v>
      </c>
      <c r="DH29" s="3">
        <v>26</v>
      </c>
      <c r="DI29" s="3">
        <v>26</v>
      </c>
      <c r="DJ29" s="3">
        <v>24</v>
      </c>
      <c r="DK29" s="3">
        <v>43</v>
      </c>
      <c r="DL29" s="3">
        <v>42</v>
      </c>
      <c r="DM29" s="3">
        <v>46</v>
      </c>
      <c r="DN29" s="3">
        <v>42</v>
      </c>
      <c r="DO29" s="3">
        <v>42</v>
      </c>
      <c r="DP29" s="3">
        <v>42</v>
      </c>
      <c r="DQ29" s="2" t="s">
        <v>239</v>
      </c>
      <c r="DR29" s="2" t="s">
        <v>239</v>
      </c>
      <c r="DS29" s="6" t="s">
        <v>239</v>
      </c>
      <c r="DT29" s="2" t="s">
        <v>239</v>
      </c>
      <c r="DU29" s="2" t="s">
        <v>239</v>
      </c>
      <c r="DV29" s="2" t="s">
        <v>239</v>
      </c>
      <c r="DW29" s="3">
        <v>2.31</v>
      </c>
      <c r="DX29" s="3">
        <v>2.36</v>
      </c>
      <c r="DY29" s="3">
        <v>2.38</v>
      </c>
      <c r="DZ29" s="3">
        <v>2.19</v>
      </c>
      <c r="EA29" s="3">
        <v>2.2000000000000002</v>
      </c>
      <c r="EB29" s="3">
        <v>2.38</v>
      </c>
      <c r="EC29" s="3">
        <v>0.75</v>
      </c>
      <c r="ED29" s="3">
        <v>0.78</v>
      </c>
      <c r="EE29" s="3">
        <v>0.71</v>
      </c>
      <c r="EF29" s="3">
        <v>0.79</v>
      </c>
      <c r="EG29" s="3">
        <v>0.83</v>
      </c>
      <c r="EH29" s="3">
        <v>0.86</v>
      </c>
      <c r="EI29" s="3">
        <v>1.18</v>
      </c>
      <c r="EJ29" s="3">
        <v>0.82</v>
      </c>
      <c r="EK29" s="3">
        <v>0.81</v>
      </c>
      <c r="EL29" s="3">
        <v>0.44</v>
      </c>
      <c r="EM29" s="3">
        <v>0.45</v>
      </c>
      <c r="EN29" s="3">
        <v>1.23</v>
      </c>
      <c r="EO29" s="3">
        <v>7</v>
      </c>
      <c r="EP29" s="3">
        <f t="shared" si="4"/>
        <v>62.711864406779661</v>
      </c>
      <c r="EQ29" s="3">
        <f t="shared" si="12"/>
        <v>30.508474576271187</v>
      </c>
      <c r="ER29" s="3">
        <f t="shared" si="13"/>
        <v>31.355932203389823</v>
      </c>
      <c r="ES29" s="3">
        <v>0.44</v>
      </c>
      <c r="ET29" s="3">
        <f t="shared" si="5"/>
        <v>0.74</v>
      </c>
      <c r="EU29" s="3">
        <f t="shared" si="6"/>
        <v>62.711864406779661</v>
      </c>
      <c r="EV29" s="3">
        <v>3</v>
      </c>
      <c r="EW29" s="3">
        <v>1.9</v>
      </c>
      <c r="EX29" s="3">
        <v>86</v>
      </c>
      <c r="EY29" s="3">
        <v>116</v>
      </c>
      <c r="EZ29" s="2">
        <v>76.64</v>
      </c>
      <c r="FA29" s="2">
        <v>371.76</v>
      </c>
      <c r="FB29" s="2">
        <v>108.81</v>
      </c>
      <c r="FD29" s="9">
        <v>43.999999999999993</v>
      </c>
      <c r="FE29" s="9">
        <v>211.27272727272725</v>
      </c>
      <c r="FF29" s="9"/>
      <c r="FG29" s="10"/>
      <c r="FH29" s="9">
        <f t="shared" si="26"/>
        <v>380.16528925619838</v>
      </c>
      <c r="FI29" s="9">
        <f t="shared" si="27"/>
        <v>-100</v>
      </c>
      <c r="FJ29" s="9">
        <f t="shared" si="14"/>
        <v>211.27272727272725</v>
      </c>
      <c r="FK29" s="9">
        <f t="shared" si="15"/>
        <v>380.16528925619838</v>
      </c>
      <c r="FL29" s="2">
        <v>55.691000000000003</v>
      </c>
      <c r="FM29" s="2">
        <v>75.207999999999998</v>
      </c>
      <c r="FN29" s="2">
        <v>45.01</v>
      </c>
      <c r="FP29" s="3">
        <v>139</v>
      </c>
      <c r="FQ29" s="3">
        <v>255</v>
      </c>
      <c r="FR29" s="3">
        <v>32</v>
      </c>
      <c r="FT29" s="3">
        <v>7</v>
      </c>
      <c r="FU29" s="3">
        <v>28</v>
      </c>
      <c r="FV29" s="3">
        <v>3.3</v>
      </c>
      <c r="FW29" s="3">
        <v>3.3</v>
      </c>
      <c r="FX29" s="3">
        <v>2</v>
      </c>
      <c r="FY29" s="3">
        <v>2</v>
      </c>
      <c r="FZ29" s="3">
        <v>2</v>
      </c>
      <c r="GA29" s="3">
        <v>2</v>
      </c>
      <c r="GB29" s="3">
        <v>2</v>
      </c>
      <c r="GC29" s="3">
        <v>76</v>
      </c>
      <c r="GD29" s="3">
        <f t="shared" si="16"/>
        <v>4.3307333402863311</v>
      </c>
      <c r="GE29" s="3">
        <v>35</v>
      </c>
      <c r="GF29" s="3">
        <v>35</v>
      </c>
      <c r="GG29" s="3">
        <v>37</v>
      </c>
      <c r="GH29" s="3">
        <v>34</v>
      </c>
      <c r="GI29" s="3">
        <v>34</v>
      </c>
      <c r="GJ29" s="3">
        <v>37</v>
      </c>
      <c r="GQ29" s="3">
        <v>28</v>
      </c>
      <c r="GR29" s="3">
        <v>26</v>
      </c>
      <c r="GS29" s="3">
        <v>25</v>
      </c>
      <c r="GT29" s="3">
        <v>34</v>
      </c>
      <c r="GU29" s="3">
        <v>33</v>
      </c>
      <c r="GV29" s="3">
        <v>39</v>
      </c>
      <c r="GW29" s="3">
        <v>22</v>
      </c>
      <c r="GX29" s="3">
        <v>21</v>
      </c>
      <c r="GY29" s="3">
        <v>23</v>
      </c>
      <c r="GZ29" s="3">
        <v>33</v>
      </c>
      <c r="HA29" s="3">
        <v>25</v>
      </c>
      <c r="HB29" s="3">
        <v>29</v>
      </c>
      <c r="HC29" s="3">
        <v>56</v>
      </c>
      <c r="HD29" s="3">
        <v>52</v>
      </c>
      <c r="HE29" s="3">
        <v>52</v>
      </c>
      <c r="HF29" s="3">
        <v>55</v>
      </c>
      <c r="HG29" s="3">
        <v>52</v>
      </c>
      <c r="HH29" s="3">
        <v>64</v>
      </c>
      <c r="HI29" s="3">
        <v>17</v>
      </c>
      <c r="HJ29" s="3">
        <v>13</v>
      </c>
      <c r="HK29" s="3">
        <v>15</v>
      </c>
      <c r="HL29" s="3">
        <v>10</v>
      </c>
      <c r="HM29" s="3">
        <v>13</v>
      </c>
      <c r="HN29" s="3">
        <v>10</v>
      </c>
      <c r="HT29" s="3">
        <v>4</v>
      </c>
      <c r="HU29" s="3">
        <v>4</v>
      </c>
      <c r="HV29" s="3">
        <v>4</v>
      </c>
      <c r="HW29" s="3">
        <v>3</v>
      </c>
      <c r="IL29" s="3">
        <v>19</v>
      </c>
      <c r="IM29" s="3">
        <v>255</v>
      </c>
      <c r="IN29" s="3">
        <v>32</v>
      </c>
      <c r="IO29" s="3">
        <v>139</v>
      </c>
      <c r="IQ29" s="2">
        <f t="shared" si="17"/>
        <v>522388.05970149249</v>
      </c>
      <c r="IR29" s="9">
        <v>76.638917793964623</v>
      </c>
      <c r="IS29" s="2">
        <f t="shared" si="9"/>
        <v>1.3213606516200798</v>
      </c>
      <c r="IT29" s="2">
        <f t="shared" si="10"/>
        <v>1321.3606516200798</v>
      </c>
      <c r="IU29" s="2">
        <f t="shared" si="21"/>
        <v>220102985074.62683</v>
      </c>
      <c r="IV29" s="11">
        <f t="shared" si="18"/>
        <v>1179.1852919549513</v>
      </c>
      <c r="IW29" s="12">
        <f t="shared" si="19"/>
        <v>-8.6000000000000002E-8</v>
      </c>
      <c r="IX29" s="13">
        <f t="shared" si="11"/>
        <v>71.965021174333586</v>
      </c>
      <c r="IY29" s="13">
        <f t="shared" si="20"/>
        <v>22.6281656877565</v>
      </c>
    </row>
    <row r="30" spans="1:259" ht="14.5" x14ac:dyDescent="0.35">
      <c r="A30" s="3">
        <v>45</v>
      </c>
      <c r="B30" s="3" t="s">
        <v>633</v>
      </c>
      <c r="C30" s="11">
        <v>58.3</v>
      </c>
      <c r="D30" s="6" t="s">
        <v>253</v>
      </c>
      <c r="E30" s="7">
        <f t="shared" si="0"/>
        <v>1</v>
      </c>
      <c r="F30" s="6" t="s">
        <v>566</v>
      </c>
      <c r="G30" s="6" t="s">
        <v>255</v>
      </c>
      <c r="H30" s="11">
        <v>1</v>
      </c>
      <c r="I30" s="2">
        <v>1</v>
      </c>
      <c r="J30" s="3">
        <v>1994</v>
      </c>
      <c r="K30" s="6" t="s">
        <v>567</v>
      </c>
      <c r="L30" s="2" t="s">
        <v>332</v>
      </c>
      <c r="M30" s="2" t="s">
        <v>258</v>
      </c>
      <c r="N30" s="2">
        <v>1</v>
      </c>
      <c r="O30" s="2" t="s">
        <v>259</v>
      </c>
      <c r="S30" s="6" t="s">
        <v>220</v>
      </c>
      <c r="T30" s="2">
        <v>1999</v>
      </c>
      <c r="U30" s="2" t="s">
        <v>533</v>
      </c>
      <c r="V30" s="2" t="s">
        <v>568</v>
      </c>
      <c r="X30" s="6" t="s">
        <v>570</v>
      </c>
      <c r="Y30" s="6" t="s">
        <v>569</v>
      </c>
      <c r="AC30" s="6" t="s">
        <v>224</v>
      </c>
      <c r="AD30" s="6" t="s">
        <v>225</v>
      </c>
      <c r="AE30" s="6" t="s">
        <v>267</v>
      </c>
      <c r="AF30" s="6" t="s">
        <v>247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6" t="s">
        <v>248</v>
      </c>
      <c r="AX30" s="6" t="s">
        <v>249</v>
      </c>
      <c r="AY30" s="14">
        <v>43231</v>
      </c>
      <c r="AZ30" s="6" t="s">
        <v>220</v>
      </c>
      <c r="BA30" s="6" t="s">
        <v>518</v>
      </c>
      <c r="BB30" s="2">
        <v>1</v>
      </c>
      <c r="BC30" s="2">
        <v>0</v>
      </c>
      <c r="BD30" s="2">
        <v>0</v>
      </c>
      <c r="BE30" s="6" t="s">
        <v>230</v>
      </c>
      <c r="BF30" s="6" t="s">
        <v>251</v>
      </c>
      <c r="BG30" s="6"/>
      <c r="BH30" s="6" t="s">
        <v>251</v>
      </c>
      <c r="BI30" s="6" t="s">
        <v>251</v>
      </c>
      <c r="BJ30" s="6" t="s">
        <v>251</v>
      </c>
      <c r="BK30" s="6" t="s">
        <v>251</v>
      </c>
      <c r="BL30" s="6" t="s">
        <v>251</v>
      </c>
      <c r="BM30" s="2">
        <v>0</v>
      </c>
      <c r="BN30" s="2">
        <v>0</v>
      </c>
      <c r="BO30" s="2">
        <v>0</v>
      </c>
      <c r="BP30" s="2">
        <v>0</v>
      </c>
      <c r="BQ30" s="3">
        <v>76</v>
      </c>
      <c r="BR30" s="3">
        <f t="shared" si="2"/>
        <v>13.157894736842104</v>
      </c>
      <c r="BS30" s="2" t="s">
        <v>237</v>
      </c>
      <c r="BT30" s="3">
        <v>176</v>
      </c>
      <c r="BU30" s="3">
        <v>24.5</v>
      </c>
      <c r="BV30" s="3">
        <v>70</v>
      </c>
      <c r="BW30" s="3">
        <v>151100</v>
      </c>
      <c r="BX30" s="3">
        <v>151</v>
      </c>
      <c r="BY30" s="3">
        <v>36</v>
      </c>
      <c r="BZ30" s="3">
        <v>144</v>
      </c>
      <c r="CA30" s="3">
        <v>144</v>
      </c>
      <c r="CB30" s="3">
        <f t="shared" si="25"/>
        <v>0</v>
      </c>
      <c r="CC30" s="3">
        <v>5.0999999999999996</v>
      </c>
      <c r="CD30" s="3">
        <v>6.2</v>
      </c>
      <c r="CE30" s="3">
        <v>211</v>
      </c>
      <c r="CF30" s="3">
        <v>211</v>
      </c>
      <c r="CG30" s="3">
        <v>82</v>
      </c>
      <c r="CH30" s="3">
        <v>83</v>
      </c>
      <c r="CI30" s="3">
        <v>4.07</v>
      </c>
      <c r="CJ30" s="3">
        <v>3.89</v>
      </c>
      <c r="CK30" s="3">
        <v>1.82</v>
      </c>
      <c r="CL30" s="3">
        <v>1.8</v>
      </c>
      <c r="CM30" s="3">
        <v>137</v>
      </c>
      <c r="CN30" s="3">
        <v>136</v>
      </c>
      <c r="CO30" s="3">
        <v>139</v>
      </c>
      <c r="CP30" s="3">
        <v>139</v>
      </c>
      <c r="CR30" s="3">
        <v>139</v>
      </c>
      <c r="CS30" s="3">
        <v>4.5</v>
      </c>
      <c r="CT30" s="3">
        <v>4.4000000000000004</v>
      </c>
      <c r="CU30" s="3">
        <v>4.4000000000000004</v>
      </c>
      <c r="CV30" s="3">
        <v>4.2</v>
      </c>
      <c r="CX30" s="3">
        <v>4.5</v>
      </c>
      <c r="CY30" s="3">
        <v>102</v>
      </c>
      <c r="CZ30" s="3">
        <v>101</v>
      </c>
      <c r="DA30" s="3">
        <v>107</v>
      </c>
      <c r="DB30" s="3">
        <v>104</v>
      </c>
      <c r="DD30" s="3">
        <v>102</v>
      </c>
      <c r="DE30" s="3">
        <v>25</v>
      </c>
      <c r="DF30" s="3">
        <v>21</v>
      </c>
      <c r="DG30" s="3">
        <v>26</v>
      </c>
      <c r="DH30" s="3">
        <v>23</v>
      </c>
      <c r="DJ30" s="3">
        <v>22</v>
      </c>
      <c r="DK30" s="3">
        <v>124</v>
      </c>
      <c r="DL30" s="3">
        <v>123</v>
      </c>
      <c r="DM30" s="3">
        <v>89</v>
      </c>
      <c r="DN30" s="3">
        <v>102</v>
      </c>
      <c r="DP30" s="3">
        <v>103</v>
      </c>
      <c r="DQ30" s="3">
        <v>55</v>
      </c>
      <c r="DR30" s="3">
        <v>55</v>
      </c>
      <c r="DS30" s="3">
        <v>83</v>
      </c>
      <c r="DT30" s="3">
        <v>69</v>
      </c>
      <c r="DV30" s="3">
        <v>68</v>
      </c>
      <c r="DW30" s="3">
        <v>2.34</v>
      </c>
      <c r="DX30" s="3">
        <v>2.31</v>
      </c>
      <c r="DY30" s="3">
        <v>2.2599999999999998</v>
      </c>
      <c r="DZ30" s="3">
        <v>2.27</v>
      </c>
      <c r="EB30" s="3">
        <v>2.37</v>
      </c>
      <c r="EC30" s="3">
        <v>0.9</v>
      </c>
      <c r="ED30" s="3">
        <v>0.88</v>
      </c>
      <c r="EE30" s="3">
        <v>0.78</v>
      </c>
      <c r="EF30" s="3">
        <v>0.88</v>
      </c>
      <c r="EH30" s="3">
        <v>0.77</v>
      </c>
      <c r="EI30" s="3">
        <v>1.01</v>
      </c>
      <c r="EJ30" s="3">
        <v>0.99</v>
      </c>
      <c r="EK30" s="3">
        <v>0.7</v>
      </c>
      <c r="EL30" s="3">
        <v>0.56000000000000005</v>
      </c>
      <c r="EN30" s="3">
        <v>0.62</v>
      </c>
      <c r="EO30" s="3">
        <v>7</v>
      </c>
      <c r="EP30" s="3">
        <f t="shared" si="4"/>
        <v>44.554455445544548</v>
      </c>
      <c r="EQ30" s="3">
        <f t="shared" si="12"/>
        <v>1.980198019801982</v>
      </c>
      <c r="ER30" s="3">
        <f t="shared" si="13"/>
        <v>30.693069306930699</v>
      </c>
      <c r="ES30" s="3">
        <v>0.56000000000000005</v>
      </c>
      <c r="ET30" s="3">
        <f t="shared" si="5"/>
        <v>0.44999999999999996</v>
      </c>
      <c r="EU30" s="3">
        <f t="shared" si="6"/>
        <v>44.554455445544548</v>
      </c>
      <c r="EV30" s="3">
        <v>3</v>
      </c>
      <c r="EW30" s="3">
        <v>3.9</v>
      </c>
      <c r="EX30" s="3">
        <v>57</v>
      </c>
      <c r="EY30" s="3">
        <v>88</v>
      </c>
      <c r="EZ30" s="3">
        <v>176.39</v>
      </c>
      <c r="FA30" s="3">
        <v>112.3</v>
      </c>
      <c r="FB30" s="3">
        <v>177.32</v>
      </c>
      <c r="FC30" s="3">
        <v>167.17</v>
      </c>
      <c r="FD30" s="9">
        <v>51.174089068825914</v>
      </c>
      <c r="FE30" s="9">
        <v>83.058823529411768</v>
      </c>
      <c r="FF30" s="9">
        <v>151.17408906882591</v>
      </c>
      <c r="FG30" s="10">
        <v>8.6470588235294077</v>
      </c>
      <c r="FH30" s="9">
        <f t="shared" si="26"/>
        <v>62.306403574087852</v>
      </c>
      <c r="FI30" s="9">
        <f t="shared" si="27"/>
        <v>195.41139240506328</v>
      </c>
      <c r="FJ30" s="9">
        <f t="shared" si="14"/>
        <v>151.17408906882591</v>
      </c>
      <c r="FK30" s="9">
        <f t="shared" si="15"/>
        <v>195.41139240506328</v>
      </c>
      <c r="FL30" s="2">
        <v>40.14</v>
      </c>
      <c r="FM30" s="2">
        <v>41.57</v>
      </c>
      <c r="FN30" s="2">
        <v>38.479999999999997</v>
      </c>
      <c r="FO30" s="2">
        <v>33.479999999999997</v>
      </c>
      <c r="FP30" s="3">
        <v>45</v>
      </c>
      <c r="FQ30" s="3">
        <v>71</v>
      </c>
      <c r="FR30" s="3">
        <v>57</v>
      </c>
      <c r="FT30" s="3">
        <v>13</v>
      </c>
      <c r="FU30" s="3">
        <v>19</v>
      </c>
      <c r="FW30" s="3">
        <v>16</v>
      </c>
      <c r="FX30" s="3">
        <v>2</v>
      </c>
      <c r="FY30" s="3">
        <v>2</v>
      </c>
      <c r="FZ30" s="3">
        <v>2</v>
      </c>
      <c r="GB30" s="3">
        <v>2</v>
      </c>
      <c r="GC30" s="3">
        <v>115</v>
      </c>
      <c r="GD30" s="3">
        <f t="shared" si="16"/>
        <v>4.7449321283632502</v>
      </c>
      <c r="GE30" s="3">
        <v>36</v>
      </c>
      <c r="GF30" s="3">
        <v>37</v>
      </c>
      <c r="GG30" s="3">
        <v>42</v>
      </c>
      <c r="GH30" s="3">
        <v>37</v>
      </c>
      <c r="GJ30" s="3">
        <v>40</v>
      </c>
      <c r="GR30" s="3">
        <v>24</v>
      </c>
      <c r="GS30" s="3">
        <v>33</v>
      </c>
      <c r="GT30" s="3">
        <v>32</v>
      </c>
      <c r="GV30" s="3">
        <v>39</v>
      </c>
      <c r="GX30" s="3">
        <v>32</v>
      </c>
      <c r="GY30" s="3">
        <v>30</v>
      </c>
      <c r="GZ30" s="3">
        <v>30</v>
      </c>
      <c r="HB30" s="3">
        <v>24</v>
      </c>
      <c r="HD30" s="3">
        <v>106</v>
      </c>
      <c r="HE30" s="3">
        <v>101</v>
      </c>
      <c r="HF30" s="3">
        <v>99</v>
      </c>
      <c r="HH30" s="3">
        <v>82</v>
      </c>
      <c r="HJ30" s="3">
        <v>5</v>
      </c>
      <c r="HK30" s="3">
        <v>8</v>
      </c>
      <c r="HL30" s="3">
        <v>8</v>
      </c>
      <c r="HN30" s="3">
        <v>6</v>
      </c>
      <c r="HT30" s="2">
        <v>0</v>
      </c>
      <c r="HU30" s="2">
        <v>0</v>
      </c>
      <c r="HV30" s="2">
        <v>0</v>
      </c>
      <c r="HW30" s="2">
        <v>0</v>
      </c>
      <c r="HX30" s="2">
        <v>0</v>
      </c>
      <c r="II30" s="2">
        <v>14</v>
      </c>
      <c r="IJ30" s="2">
        <v>1.4</v>
      </c>
      <c r="IL30" s="2">
        <v>14</v>
      </c>
      <c r="IM30" s="2">
        <v>71</v>
      </c>
      <c r="IN30" s="3">
        <v>57</v>
      </c>
      <c r="IO30" s="3">
        <v>45</v>
      </c>
      <c r="IQ30" s="2">
        <f t="shared" si="17"/>
        <v>537313.43283582095</v>
      </c>
      <c r="IR30" s="9">
        <v>176.39211136890953</v>
      </c>
      <c r="IS30" s="2">
        <f t="shared" si="9"/>
        <v>3.0412432994639573</v>
      </c>
      <c r="IT30" s="2">
        <f t="shared" si="10"/>
        <v>3041.2432994639576</v>
      </c>
      <c r="IU30" s="2">
        <f t="shared" si="21"/>
        <v>226371641791.0448</v>
      </c>
      <c r="IV30" s="11">
        <f t="shared" si="18"/>
        <v>2412.3583693262626</v>
      </c>
      <c r="IW30" s="12">
        <f t="shared" si="19"/>
        <v>-5.7000000000000001E-8</v>
      </c>
      <c r="IX30" s="13">
        <f t="shared" si="11"/>
        <v>23.576171453991599</v>
      </c>
      <c r="IY30" s="13">
        <f t="shared" si="20"/>
        <v>7.624252341696061</v>
      </c>
    </row>
    <row r="31" spans="1:259" ht="14.5" x14ac:dyDescent="0.35">
      <c r="A31" s="3">
        <v>48</v>
      </c>
      <c r="B31" s="3" t="s">
        <v>634</v>
      </c>
      <c r="C31" s="11">
        <v>86</v>
      </c>
      <c r="D31" s="6" t="s">
        <v>217</v>
      </c>
      <c r="E31" s="7">
        <f t="shared" si="0"/>
        <v>0</v>
      </c>
      <c r="F31" s="6" t="s">
        <v>348</v>
      </c>
      <c r="G31" s="6" t="s">
        <v>255</v>
      </c>
      <c r="H31" s="11">
        <v>1</v>
      </c>
      <c r="I31" s="2">
        <v>1</v>
      </c>
      <c r="J31" s="3">
        <v>2000</v>
      </c>
      <c r="K31" s="6" t="s">
        <v>580</v>
      </c>
      <c r="L31" s="2" t="s">
        <v>257</v>
      </c>
      <c r="M31" s="2" t="s">
        <v>532</v>
      </c>
      <c r="N31" s="2">
        <v>3</v>
      </c>
      <c r="S31" s="6" t="s">
        <v>230</v>
      </c>
      <c r="V31" s="2" t="s">
        <v>581</v>
      </c>
      <c r="X31" s="6" t="s">
        <v>582</v>
      </c>
      <c r="Y31" s="6" t="s">
        <v>583</v>
      </c>
      <c r="Z31" s="2" t="s">
        <v>584</v>
      </c>
      <c r="AA31" s="2" t="s">
        <v>585</v>
      </c>
      <c r="AC31" s="6" t="s">
        <v>586</v>
      </c>
      <c r="AD31" s="6" t="s">
        <v>225</v>
      </c>
      <c r="AE31" s="6" t="s">
        <v>226</v>
      </c>
      <c r="AF31" s="6" t="s">
        <v>247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6" t="s">
        <v>248</v>
      </c>
      <c r="AX31" s="6" t="s">
        <v>249</v>
      </c>
      <c r="AY31" s="14">
        <v>43277</v>
      </c>
      <c r="AZ31" s="6" t="s">
        <v>587</v>
      </c>
      <c r="BA31" s="6" t="s">
        <v>518</v>
      </c>
      <c r="BB31" s="2">
        <v>3</v>
      </c>
      <c r="BC31" s="2">
        <v>2</v>
      </c>
      <c r="BD31" s="2">
        <v>6</v>
      </c>
      <c r="BE31" s="6" t="s">
        <v>230</v>
      </c>
      <c r="BF31" s="6" t="s">
        <v>251</v>
      </c>
      <c r="BG31" s="6"/>
      <c r="BH31" s="6" t="s">
        <v>251</v>
      </c>
      <c r="BI31" s="6" t="s">
        <v>251</v>
      </c>
      <c r="BJ31" s="6" t="s">
        <v>251</v>
      </c>
      <c r="BK31" s="6" t="s">
        <v>251</v>
      </c>
      <c r="BL31" s="6" t="s">
        <v>251</v>
      </c>
      <c r="BM31" s="2">
        <v>0</v>
      </c>
      <c r="BN31" s="2">
        <v>0</v>
      </c>
      <c r="BO31" s="2">
        <v>0</v>
      </c>
      <c r="BP31" s="2">
        <v>0</v>
      </c>
      <c r="BQ31" s="3">
        <v>54</v>
      </c>
      <c r="BR31" s="3">
        <f t="shared" si="2"/>
        <v>18.518518518518519</v>
      </c>
      <c r="BS31" s="2" t="s">
        <v>237</v>
      </c>
      <c r="BT31" s="3">
        <v>153</v>
      </c>
      <c r="BU31" s="3">
        <v>22.5</v>
      </c>
      <c r="BV31" s="3">
        <v>70</v>
      </c>
      <c r="BW31" s="3">
        <v>13080</v>
      </c>
      <c r="BX31" s="3">
        <v>130</v>
      </c>
      <c r="BY31" s="3">
        <v>36.5</v>
      </c>
      <c r="BZ31" s="3">
        <v>100</v>
      </c>
      <c r="CA31" s="3">
        <v>116</v>
      </c>
      <c r="CB31" s="3">
        <f t="shared" si="25"/>
        <v>16</v>
      </c>
      <c r="CC31" s="3">
        <v>5.5</v>
      </c>
      <c r="CD31" s="3">
        <v>5.4</v>
      </c>
      <c r="CE31" s="3">
        <v>260</v>
      </c>
      <c r="CF31" s="3">
        <v>204</v>
      </c>
      <c r="CG31" s="3">
        <v>86</v>
      </c>
      <c r="CH31" s="3">
        <v>89</v>
      </c>
      <c r="CI31" s="3">
        <v>4.2</v>
      </c>
      <c r="CJ31" s="3">
        <v>4.24</v>
      </c>
      <c r="CK31" s="3">
        <v>0.6</v>
      </c>
      <c r="CL31" s="3">
        <v>0.59</v>
      </c>
      <c r="CM31" s="3">
        <v>133</v>
      </c>
      <c r="CN31" s="3">
        <v>134</v>
      </c>
      <c r="CO31" s="3">
        <v>131</v>
      </c>
      <c r="CP31" s="3">
        <v>136</v>
      </c>
      <c r="CQ31" s="3">
        <v>134</v>
      </c>
      <c r="CR31" s="3">
        <v>136</v>
      </c>
      <c r="CS31" s="3">
        <v>4.0999999999999996</v>
      </c>
      <c r="CT31" s="3">
        <v>4.7</v>
      </c>
      <c r="CU31" s="3">
        <v>4.9000000000000004</v>
      </c>
      <c r="CV31" s="3">
        <v>5</v>
      </c>
      <c r="CW31" s="3">
        <v>4.7</v>
      </c>
      <c r="CX31" s="3">
        <v>4.0999999999999996</v>
      </c>
      <c r="CY31" s="3">
        <v>97</v>
      </c>
      <c r="CZ31" s="3">
        <v>96</v>
      </c>
      <c r="DA31" s="3">
        <v>95</v>
      </c>
      <c r="DB31" s="3">
        <v>99</v>
      </c>
      <c r="DC31" s="3">
        <v>98</v>
      </c>
      <c r="DD31" s="3">
        <v>99</v>
      </c>
      <c r="DE31" s="3">
        <v>21</v>
      </c>
      <c r="DF31" s="3">
        <v>23</v>
      </c>
      <c r="DG31" s="3">
        <v>24</v>
      </c>
      <c r="DH31" s="3">
        <v>24</v>
      </c>
      <c r="DI31" s="3">
        <v>23</v>
      </c>
      <c r="DJ31" s="3">
        <v>24</v>
      </c>
      <c r="DK31" s="3">
        <v>71</v>
      </c>
      <c r="DL31" s="3">
        <v>63</v>
      </c>
      <c r="DM31" s="3">
        <v>66</v>
      </c>
      <c r="DN31" s="3">
        <v>74</v>
      </c>
      <c r="DO31" s="3">
        <v>61</v>
      </c>
      <c r="DP31" s="3">
        <v>61</v>
      </c>
      <c r="DQ31" s="3">
        <v>66</v>
      </c>
      <c r="DR31" s="3">
        <v>76</v>
      </c>
      <c r="DS31" s="3">
        <v>66</v>
      </c>
      <c r="DT31" s="3">
        <v>73</v>
      </c>
      <c r="DU31" s="3">
        <v>79</v>
      </c>
      <c r="DV31" s="3">
        <v>78</v>
      </c>
      <c r="DW31" s="3">
        <v>2.29</v>
      </c>
      <c r="DX31" s="3">
        <v>2.29</v>
      </c>
      <c r="DY31" s="3">
        <v>2.29</v>
      </c>
      <c r="DZ31" s="3">
        <v>2.35</v>
      </c>
      <c r="EA31" s="3">
        <v>2.21</v>
      </c>
      <c r="EB31" s="3">
        <v>2.3199999999999998</v>
      </c>
      <c r="EC31" s="3">
        <v>1.22</v>
      </c>
      <c r="ED31" s="3">
        <v>1.02</v>
      </c>
      <c r="EE31" s="3">
        <v>0.72</v>
      </c>
      <c r="EF31" s="3">
        <v>0.78</v>
      </c>
      <c r="EG31" s="3">
        <v>0.73</v>
      </c>
      <c r="EH31" s="3">
        <v>0.78</v>
      </c>
      <c r="EI31" s="3">
        <v>1.22</v>
      </c>
      <c r="EJ31" s="3">
        <v>1.02</v>
      </c>
      <c r="EK31" s="3">
        <v>0.87</v>
      </c>
      <c r="EL31" s="3">
        <v>0.78</v>
      </c>
      <c r="EM31" s="3">
        <v>0.73</v>
      </c>
      <c r="EN31" s="3">
        <v>0.91</v>
      </c>
      <c r="EO31" s="3">
        <v>14</v>
      </c>
      <c r="EP31" s="3">
        <f t="shared" si="4"/>
        <v>36.065573770491795</v>
      </c>
      <c r="EQ31" s="3">
        <f t="shared" si="12"/>
        <v>16.393442622950815</v>
      </c>
      <c r="ER31" s="3">
        <f t="shared" si="13"/>
        <v>28.688524590163933</v>
      </c>
      <c r="ES31" s="3">
        <v>0.73</v>
      </c>
      <c r="ET31" s="3">
        <f t="shared" si="5"/>
        <v>0.49</v>
      </c>
      <c r="EU31" s="3">
        <f t="shared" si="6"/>
        <v>40.16393442622951</v>
      </c>
      <c r="EV31" s="3">
        <v>2</v>
      </c>
      <c r="EW31" s="3">
        <v>6.8</v>
      </c>
      <c r="EX31" s="2">
        <v>96</v>
      </c>
      <c r="EY31" s="2">
        <v>136</v>
      </c>
      <c r="EZ31" s="3">
        <v>176.53</v>
      </c>
      <c r="FA31" s="3">
        <v>255.62</v>
      </c>
      <c r="FB31" s="3">
        <v>188.76</v>
      </c>
      <c r="FC31" s="3">
        <v>235.59</v>
      </c>
      <c r="FD31" s="9">
        <v>280.70588235294116</v>
      </c>
      <c r="FE31" s="9">
        <v>238.35294117647061</v>
      </c>
      <c r="FF31" s="9">
        <v>84.529411764705884</v>
      </c>
      <c r="FG31" s="10">
        <v>5.425170068027211</v>
      </c>
      <c r="FH31" s="9">
        <f t="shared" si="26"/>
        <v>-15.088013411567463</v>
      </c>
      <c r="FI31" s="9">
        <f t="shared" si="27"/>
        <v>-69.886839899413246</v>
      </c>
      <c r="FJ31" s="9">
        <f t="shared" si="14"/>
        <v>238.35294117647061</v>
      </c>
      <c r="FK31" s="9">
        <f t="shared" si="15"/>
        <v>-15.088013411567463</v>
      </c>
      <c r="FL31" s="2">
        <v>72.290000000000006</v>
      </c>
      <c r="FM31" s="2">
        <v>98.95</v>
      </c>
      <c r="FN31" s="2">
        <v>42.29</v>
      </c>
      <c r="FO31" s="2">
        <v>41.33</v>
      </c>
      <c r="FP31" s="3">
        <v>7</v>
      </c>
      <c r="FQ31" s="3">
        <v>22</v>
      </c>
      <c r="FR31" s="3">
        <v>19</v>
      </c>
      <c r="FT31" s="3">
        <v>6</v>
      </c>
      <c r="FU31" s="3">
        <v>14</v>
      </c>
      <c r="FW31" s="3">
        <v>12</v>
      </c>
      <c r="FX31" s="3">
        <v>2</v>
      </c>
      <c r="FY31" s="3">
        <v>2</v>
      </c>
      <c r="FZ31" s="3">
        <v>1</v>
      </c>
      <c r="GA31" s="3">
        <v>2</v>
      </c>
      <c r="GB31" s="3">
        <v>1</v>
      </c>
      <c r="GC31" s="3">
        <v>176</v>
      </c>
      <c r="GD31" s="3">
        <f t="shared" si="16"/>
        <v>5.1704839950381514</v>
      </c>
      <c r="GE31" s="3">
        <v>38</v>
      </c>
      <c r="GF31" s="3">
        <v>40</v>
      </c>
      <c r="GG31" s="3">
        <v>38</v>
      </c>
      <c r="GH31" s="3">
        <v>38</v>
      </c>
      <c r="GI31" s="3">
        <v>39</v>
      </c>
      <c r="GJ31" s="3">
        <v>39</v>
      </c>
      <c r="GQ31" s="2">
        <v>17</v>
      </c>
      <c r="GR31" s="3">
        <v>18</v>
      </c>
      <c r="GS31" s="3">
        <v>19</v>
      </c>
      <c r="GT31" s="3">
        <v>26</v>
      </c>
      <c r="GU31" s="3">
        <v>15</v>
      </c>
      <c r="GV31" s="3">
        <v>18</v>
      </c>
      <c r="GW31" s="3">
        <v>18</v>
      </c>
      <c r="GX31" s="3">
        <v>20</v>
      </c>
      <c r="GY31" s="3">
        <v>19</v>
      </c>
      <c r="GZ31" s="3">
        <v>23</v>
      </c>
      <c r="HA31" s="3">
        <v>22</v>
      </c>
      <c r="HB31" s="3">
        <v>23</v>
      </c>
      <c r="HC31" s="3">
        <v>76</v>
      </c>
      <c r="HD31" s="3">
        <v>80</v>
      </c>
      <c r="HE31" s="3">
        <v>74</v>
      </c>
      <c r="HF31" s="3">
        <v>83</v>
      </c>
      <c r="HG31" s="3">
        <v>78</v>
      </c>
      <c r="HH31" s="3">
        <v>87</v>
      </c>
      <c r="HI31" s="3">
        <v>5</v>
      </c>
      <c r="HJ31" s="3">
        <v>6</v>
      </c>
      <c r="HK31" s="3">
        <v>6</v>
      </c>
      <c r="HL31" s="3">
        <v>4</v>
      </c>
      <c r="HM31" s="3">
        <v>4</v>
      </c>
      <c r="HN31" s="3">
        <v>5</v>
      </c>
      <c r="HT31" s="2">
        <v>0</v>
      </c>
      <c r="HU31" s="2">
        <v>0</v>
      </c>
      <c r="HV31" s="2">
        <v>0</v>
      </c>
      <c r="HW31" s="2">
        <v>0</v>
      </c>
      <c r="HX31" s="2">
        <v>0</v>
      </c>
      <c r="II31" s="2">
        <v>3</v>
      </c>
      <c r="IJ31" s="2">
        <v>2</v>
      </c>
      <c r="IL31" s="2">
        <v>3</v>
      </c>
      <c r="IM31" s="2">
        <v>22</v>
      </c>
      <c r="IN31" s="2">
        <v>19</v>
      </c>
      <c r="IO31" s="2">
        <v>7</v>
      </c>
      <c r="IQ31" s="2">
        <f t="shared" si="17"/>
        <v>567164.17910447763</v>
      </c>
      <c r="IR31" s="9">
        <v>176.53485952133195</v>
      </c>
      <c r="IS31" s="2">
        <f t="shared" si="9"/>
        <v>3.0437044745057231</v>
      </c>
      <c r="IT31" s="2">
        <f t="shared" si="10"/>
        <v>3043.7044745057233</v>
      </c>
      <c r="IU31" s="2">
        <f t="shared" si="21"/>
        <v>238908955223.88062</v>
      </c>
      <c r="IV31" s="11">
        <f t="shared" si="18"/>
        <v>2404.691639616693</v>
      </c>
      <c r="IW31" s="12">
        <f t="shared" si="19"/>
        <v>-9.5999999999999999E-8</v>
      </c>
      <c r="IX31" s="13">
        <f t="shared" si="11"/>
        <v>39.764860096456069</v>
      </c>
      <c r="IY31" s="13">
        <f t="shared" si="20"/>
        <v>13.571687400382999</v>
      </c>
    </row>
    <row r="32" spans="1:259" ht="14.5" x14ac:dyDescent="0.35">
      <c r="A32" s="3">
        <v>49</v>
      </c>
      <c r="B32" s="3" t="s">
        <v>635</v>
      </c>
      <c r="C32" s="11">
        <v>51</v>
      </c>
      <c r="D32" s="6" t="s">
        <v>253</v>
      </c>
      <c r="E32" s="7">
        <f t="shared" si="0"/>
        <v>1</v>
      </c>
      <c r="F32" s="6" t="s">
        <v>240</v>
      </c>
      <c r="G32" s="6" t="s">
        <v>255</v>
      </c>
      <c r="H32" s="11">
        <v>1</v>
      </c>
      <c r="I32" s="2">
        <v>1</v>
      </c>
      <c r="J32" s="3">
        <v>2000</v>
      </c>
      <c r="K32" s="6" t="s">
        <v>429</v>
      </c>
      <c r="L32" s="2" t="s">
        <v>332</v>
      </c>
      <c r="M32" s="2" t="s">
        <v>588</v>
      </c>
      <c r="N32" s="2">
        <v>1</v>
      </c>
      <c r="O32" s="2" t="s">
        <v>259</v>
      </c>
      <c r="S32" s="6" t="s">
        <v>220</v>
      </c>
      <c r="T32" s="2" t="s">
        <v>589</v>
      </c>
      <c r="U32" s="2" t="s">
        <v>533</v>
      </c>
      <c r="X32" s="6" t="s">
        <v>590</v>
      </c>
      <c r="AC32" s="6" t="s">
        <v>578</v>
      </c>
      <c r="AD32" s="6" t="s">
        <v>225</v>
      </c>
      <c r="AE32" s="6" t="s">
        <v>226</v>
      </c>
      <c r="AF32" s="6" t="s">
        <v>247</v>
      </c>
      <c r="AQ32" s="2">
        <v>1</v>
      </c>
      <c r="AR32" s="2">
        <v>0</v>
      </c>
      <c r="AS32" s="2">
        <v>0</v>
      </c>
      <c r="AT32" s="2">
        <v>1</v>
      </c>
      <c r="AU32" s="2">
        <v>0</v>
      </c>
      <c r="AV32" s="2">
        <v>0</v>
      </c>
      <c r="AW32" s="6" t="s">
        <v>248</v>
      </c>
      <c r="AX32" s="6" t="s">
        <v>249</v>
      </c>
      <c r="AY32" s="14">
        <v>43283</v>
      </c>
      <c r="AZ32" s="6" t="s">
        <v>220</v>
      </c>
      <c r="BA32" s="6" t="s">
        <v>518</v>
      </c>
      <c r="BB32" s="2">
        <v>1</v>
      </c>
      <c r="BC32" s="2">
        <v>0</v>
      </c>
      <c r="BD32" s="2">
        <v>0</v>
      </c>
      <c r="BE32" s="6" t="s">
        <v>230</v>
      </c>
      <c r="BF32" s="6" t="s">
        <v>251</v>
      </c>
      <c r="BG32" s="6"/>
      <c r="BH32" s="6" t="s">
        <v>251</v>
      </c>
      <c r="BI32" s="6" t="s">
        <v>251</v>
      </c>
      <c r="BJ32" s="6" t="s">
        <v>251</v>
      </c>
      <c r="BK32" s="6" t="s">
        <v>251</v>
      </c>
      <c r="BL32" s="6" t="s">
        <v>251</v>
      </c>
      <c r="BM32" s="2">
        <v>0</v>
      </c>
      <c r="BN32" s="2">
        <v>0</v>
      </c>
      <c r="BO32" s="2">
        <v>0</v>
      </c>
      <c r="BP32" s="2">
        <v>0</v>
      </c>
      <c r="BQ32" s="3">
        <v>88</v>
      </c>
      <c r="BR32" s="3">
        <f t="shared" si="2"/>
        <v>11.363636363636363</v>
      </c>
      <c r="BS32" s="2" t="s">
        <v>237</v>
      </c>
      <c r="BT32" s="3">
        <v>176</v>
      </c>
      <c r="BU32" s="3">
        <v>28.4</v>
      </c>
      <c r="BV32" s="3">
        <v>90</v>
      </c>
      <c r="BW32" s="3">
        <v>13087</v>
      </c>
      <c r="BX32" s="3">
        <v>130</v>
      </c>
      <c r="BY32" s="3">
        <v>36.5</v>
      </c>
      <c r="BZ32" s="3">
        <v>136</v>
      </c>
      <c r="CA32" s="3">
        <v>142</v>
      </c>
      <c r="CB32" s="3">
        <f t="shared" si="25"/>
        <v>6</v>
      </c>
      <c r="CC32" s="3">
        <v>10.6</v>
      </c>
      <c r="CD32" s="3">
        <v>9.1999999999999993</v>
      </c>
      <c r="CE32" s="3">
        <v>487</v>
      </c>
      <c r="CF32" s="3">
        <v>373</v>
      </c>
      <c r="CG32" s="3">
        <v>79</v>
      </c>
      <c r="CH32" s="3">
        <v>80</v>
      </c>
      <c r="CI32" s="3">
        <v>7.2</v>
      </c>
      <c r="CJ32" s="3">
        <v>5.86</v>
      </c>
      <c r="CK32" s="3">
        <v>1.9</v>
      </c>
      <c r="CL32" s="3">
        <v>2.2599999999999998</v>
      </c>
      <c r="CM32" s="3">
        <v>141</v>
      </c>
      <c r="CN32" s="3">
        <v>137</v>
      </c>
      <c r="CO32" s="3">
        <v>141</v>
      </c>
      <c r="CP32" s="3">
        <v>143</v>
      </c>
      <c r="CQ32" s="3">
        <v>139</v>
      </c>
      <c r="CR32" s="3">
        <v>143</v>
      </c>
      <c r="CS32" s="3">
        <v>4.2</v>
      </c>
      <c r="CT32" s="3">
        <v>4.5999999999999996</v>
      </c>
      <c r="CU32" s="3">
        <v>4.3</v>
      </c>
      <c r="CV32" s="3">
        <v>4.3</v>
      </c>
      <c r="CW32" s="3">
        <v>3.9</v>
      </c>
      <c r="CX32" s="3">
        <v>4.2</v>
      </c>
      <c r="CY32" s="3">
        <v>100</v>
      </c>
      <c r="CZ32" s="3">
        <v>98</v>
      </c>
      <c r="DA32" s="3">
        <v>102</v>
      </c>
      <c r="DB32" s="3">
        <v>103</v>
      </c>
      <c r="DC32" s="3">
        <v>100</v>
      </c>
      <c r="DD32" s="3">
        <v>101</v>
      </c>
      <c r="DE32" s="3">
        <v>24</v>
      </c>
      <c r="DF32" s="3">
        <v>25</v>
      </c>
      <c r="DG32" s="3">
        <v>25</v>
      </c>
      <c r="DH32" s="3">
        <v>26</v>
      </c>
      <c r="DI32" s="3">
        <v>24</v>
      </c>
      <c r="DJ32" s="3">
        <v>27</v>
      </c>
      <c r="DK32" s="3">
        <v>67</v>
      </c>
      <c r="DL32" s="3">
        <v>66</v>
      </c>
      <c r="DM32" s="3">
        <v>71</v>
      </c>
      <c r="DN32" s="3">
        <v>57</v>
      </c>
      <c r="DO32" s="3">
        <v>63</v>
      </c>
      <c r="DP32" s="3">
        <v>60</v>
      </c>
      <c r="DQ32" s="3">
        <v>90</v>
      </c>
      <c r="DR32" s="3">
        <v>90</v>
      </c>
      <c r="DS32" s="3">
        <v>90</v>
      </c>
      <c r="DT32" s="3">
        <v>90</v>
      </c>
      <c r="DU32" s="3">
        <v>90</v>
      </c>
      <c r="DV32" s="3">
        <v>90</v>
      </c>
      <c r="DW32" s="3">
        <v>2.4900000000000002</v>
      </c>
      <c r="DX32" s="3">
        <v>2.4700000000000002</v>
      </c>
      <c r="DY32" s="3">
        <v>2.38</v>
      </c>
      <c r="DZ32" s="3">
        <v>2.4</v>
      </c>
      <c r="EA32" s="3">
        <v>2.35</v>
      </c>
      <c r="EB32" s="3">
        <v>2.4500000000000002</v>
      </c>
      <c r="EC32" s="3">
        <v>0.84</v>
      </c>
      <c r="ED32" s="3">
        <v>0.84</v>
      </c>
      <c r="EE32" s="3">
        <v>0.84</v>
      </c>
      <c r="EF32" s="3">
        <v>0.89</v>
      </c>
      <c r="EG32" s="3">
        <v>0.94</v>
      </c>
      <c r="EH32" s="3">
        <v>0.82</v>
      </c>
      <c r="EI32" s="3">
        <v>1.1200000000000001</v>
      </c>
      <c r="EJ32" s="3">
        <v>0.9</v>
      </c>
      <c r="EK32" s="3">
        <v>0.8</v>
      </c>
      <c r="EL32" s="3">
        <v>0.42</v>
      </c>
      <c r="EM32" s="3">
        <v>0.63</v>
      </c>
      <c r="EN32" s="3">
        <v>0.71</v>
      </c>
      <c r="EO32" s="3">
        <v>7</v>
      </c>
      <c r="EP32" s="3">
        <f t="shared" si="4"/>
        <v>62.500000000000014</v>
      </c>
      <c r="EQ32" s="3">
        <f t="shared" si="12"/>
        <v>19.642857142857149</v>
      </c>
      <c r="ER32" s="3">
        <f t="shared" si="13"/>
        <v>28.571428571428577</v>
      </c>
      <c r="ES32" s="3">
        <v>0.42</v>
      </c>
      <c r="ET32" s="3">
        <f t="shared" si="5"/>
        <v>0.70000000000000018</v>
      </c>
      <c r="EU32" s="3">
        <f t="shared" si="6"/>
        <v>62.500000000000014</v>
      </c>
      <c r="EV32" s="3">
        <v>3</v>
      </c>
      <c r="EW32" s="3">
        <v>5.9</v>
      </c>
      <c r="EX32" s="2">
        <v>77</v>
      </c>
      <c r="EY32" s="2">
        <v>127</v>
      </c>
      <c r="EZ32" s="3">
        <v>223.36</v>
      </c>
      <c r="FA32" s="3">
        <v>295.42</v>
      </c>
      <c r="FB32" s="3">
        <v>156.76</v>
      </c>
      <c r="FC32" s="3">
        <v>213.74</v>
      </c>
      <c r="FD32" s="9">
        <v>81.588235294117652</v>
      </c>
      <c r="FE32" s="9">
        <v>68.941176470588218</v>
      </c>
      <c r="FF32" s="9">
        <v>285.70588235294116</v>
      </c>
      <c r="FG32" s="10">
        <v>59.529411764705863</v>
      </c>
      <c r="FH32" s="9">
        <f t="shared" si="26"/>
        <v>-15.501081470800315</v>
      </c>
      <c r="FI32" s="9">
        <f t="shared" si="27"/>
        <v>250.18024513338136</v>
      </c>
      <c r="FJ32" s="9">
        <f t="shared" si="14"/>
        <v>285.70588235294116</v>
      </c>
      <c r="FK32" s="9">
        <f t="shared" si="15"/>
        <v>250.18024513338136</v>
      </c>
      <c r="FL32" s="2">
        <v>27.52</v>
      </c>
      <c r="FM32" s="2">
        <v>11.39</v>
      </c>
      <c r="FN32" s="2">
        <v>39.9</v>
      </c>
      <c r="FO32" s="2">
        <v>35.86</v>
      </c>
      <c r="FQ32" s="3">
        <v>112</v>
      </c>
      <c r="FR32" s="3">
        <v>65</v>
      </c>
      <c r="FT32" s="3">
        <v>10</v>
      </c>
      <c r="FU32" s="3">
        <v>66</v>
      </c>
      <c r="FW32" s="3">
        <v>14</v>
      </c>
      <c r="FX32" s="3">
        <v>6</v>
      </c>
      <c r="FY32" s="3">
        <v>9</v>
      </c>
      <c r="FZ32" s="3">
        <v>7</v>
      </c>
      <c r="GA32" s="3">
        <v>6</v>
      </c>
      <c r="GB32" s="3">
        <v>3</v>
      </c>
      <c r="GC32" s="3">
        <v>391</v>
      </c>
      <c r="GD32" s="3">
        <f t="shared" si="16"/>
        <v>5.9687075599853658</v>
      </c>
      <c r="GE32" s="3">
        <v>38</v>
      </c>
      <c r="GF32" s="3">
        <v>38</v>
      </c>
      <c r="GG32" s="3">
        <v>40</v>
      </c>
      <c r="GH32" s="3">
        <v>37</v>
      </c>
      <c r="GI32" s="3">
        <v>38</v>
      </c>
      <c r="GJ32" s="3">
        <v>38</v>
      </c>
      <c r="GQ32" s="2">
        <v>52</v>
      </c>
      <c r="GR32" s="3">
        <v>47</v>
      </c>
      <c r="GS32" s="3">
        <v>43</v>
      </c>
      <c r="GT32" s="3">
        <v>46</v>
      </c>
      <c r="GU32" s="3">
        <v>66</v>
      </c>
      <c r="GV32" s="3">
        <v>64</v>
      </c>
      <c r="GW32" s="3">
        <v>89</v>
      </c>
      <c r="GX32" s="3">
        <v>85</v>
      </c>
      <c r="GY32" s="3">
        <v>89</v>
      </c>
      <c r="GZ32" s="3">
        <v>109</v>
      </c>
      <c r="HA32" s="3">
        <v>104</v>
      </c>
      <c r="HB32" s="3">
        <v>103</v>
      </c>
      <c r="HC32" s="3">
        <v>134</v>
      </c>
      <c r="HD32" s="3">
        <v>135</v>
      </c>
      <c r="HE32" s="3">
        <v>129</v>
      </c>
      <c r="HF32" s="3">
        <v>134</v>
      </c>
      <c r="HG32" s="3">
        <v>118</v>
      </c>
      <c r="HH32" s="3">
        <v>134</v>
      </c>
      <c r="HI32" s="3">
        <v>3</v>
      </c>
      <c r="HJ32" s="3">
        <v>5</v>
      </c>
      <c r="HK32" s="3">
        <v>3</v>
      </c>
      <c r="HL32" s="3">
        <v>4</v>
      </c>
      <c r="HM32" s="3">
        <v>5</v>
      </c>
      <c r="HN32" s="3">
        <v>8</v>
      </c>
      <c r="HT32" s="2">
        <v>1</v>
      </c>
      <c r="HU32" s="2">
        <v>1</v>
      </c>
      <c r="HV32" s="2">
        <v>1</v>
      </c>
      <c r="HW32" s="2">
        <v>1</v>
      </c>
      <c r="HX32" s="2">
        <v>1</v>
      </c>
      <c r="II32" s="2">
        <v>12</v>
      </c>
      <c r="IJ32" s="2">
        <v>7</v>
      </c>
      <c r="IL32" s="2">
        <v>12</v>
      </c>
      <c r="IM32" s="2">
        <v>112</v>
      </c>
      <c r="IN32" s="3">
        <v>65</v>
      </c>
      <c r="IQ32" s="2">
        <f t="shared" si="17"/>
        <v>567164.17910447763</v>
      </c>
      <c r="IR32" s="9">
        <v>223.36108220603538</v>
      </c>
      <c r="IS32" s="2">
        <f t="shared" si="9"/>
        <v>3.8510531414833684</v>
      </c>
      <c r="IT32" s="2">
        <f t="shared" si="10"/>
        <v>3851.0531414833686</v>
      </c>
      <c r="IU32" s="2">
        <f t="shared" si="21"/>
        <v>238908955223.88062</v>
      </c>
      <c r="IV32" s="11">
        <f t="shared" si="18"/>
        <v>2983.1357065010443</v>
      </c>
      <c r="IW32" s="12">
        <f t="shared" si="19"/>
        <v>-7.7000000000000001E-8</v>
      </c>
      <c r="IX32" s="13">
        <f t="shared" si="11"/>
        <v>25.758627772498439</v>
      </c>
      <c r="IY32" s="13">
        <f t="shared" si="20"/>
        <v>8.7913812130406246</v>
      </c>
    </row>
    <row r="33" spans="1:259" ht="14.5" x14ac:dyDescent="0.35">
      <c r="A33" s="3">
        <v>6</v>
      </c>
      <c r="B33" s="3" t="s">
        <v>636</v>
      </c>
      <c r="C33" s="5">
        <v>29.008219178082193</v>
      </c>
      <c r="D33" s="6" t="s">
        <v>253</v>
      </c>
      <c r="E33" s="7">
        <f t="shared" si="0"/>
        <v>1</v>
      </c>
      <c r="F33" s="6" t="s">
        <v>240</v>
      </c>
      <c r="G33" s="6" t="s">
        <v>287</v>
      </c>
      <c r="H33" s="3">
        <v>2</v>
      </c>
      <c r="I33" s="6" t="s">
        <v>518</v>
      </c>
      <c r="J33" s="3">
        <v>2007</v>
      </c>
      <c r="K33" s="6" t="s">
        <v>288</v>
      </c>
      <c r="P33" s="6" t="s">
        <v>289</v>
      </c>
      <c r="Q33" s="6" t="s">
        <v>290</v>
      </c>
      <c r="S33" s="6" t="s">
        <v>230</v>
      </c>
      <c r="W33" s="6" t="s">
        <v>291</v>
      </c>
      <c r="X33" s="6" t="s">
        <v>292</v>
      </c>
      <c r="Y33" s="6" t="s">
        <v>293</v>
      </c>
      <c r="Z33" s="6" t="s">
        <v>294</v>
      </c>
      <c r="AA33" s="6" t="s">
        <v>295</v>
      </c>
      <c r="AB33" s="6" t="s">
        <v>296</v>
      </c>
      <c r="AC33" s="6" t="s">
        <v>224</v>
      </c>
      <c r="AD33" s="6" t="s">
        <v>225</v>
      </c>
      <c r="AE33" s="6" t="s">
        <v>226</v>
      </c>
      <c r="AF33" s="6" t="s">
        <v>227</v>
      </c>
      <c r="AG33" s="3">
        <v>6</v>
      </c>
      <c r="AH33" s="6" t="s">
        <v>297</v>
      </c>
      <c r="AI33" s="6" t="s">
        <v>298</v>
      </c>
      <c r="AJ33" s="3">
        <v>5</v>
      </c>
      <c r="AK33" s="6" t="s">
        <v>299</v>
      </c>
      <c r="AL33" s="6" t="s">
        <v>300</v>
      </c>
      <c r="AM33" s="6" t="s">
        <v>301</v>
      </c>
      <c r="AN33" s="6" t="s">
        <v>302</v>
      </c>
      <c r="AO33" s="6" t="s">
        <v>303</v>
      </c>
      <c r="AW33" s="6" t="s">
        <v>268</v>
      </c>
      <c r="AX33" s="6" t="s">
        <v>249</v>
      </c>
      <c r="AY33" s="4">
        <v>42905</v>
      </c>
      <c r="AZ33" s="6" t="s">
        <v>220</v>
      </c>
      <c r="BA33" s="6" t="s">
        <v>518</v>
      </c>
      <c r="BB33" s="3">
        <f t="shared" ref="BB33:BB40" si="28">IF(AZ33="yes",1,0)</f>
        <v>1</v>
      </c>
      <c r="BC33" s="3">
        <v>0</v>
      </c>
      <c r="BD33" s="3">
        <v>0</v>
      </c>
      <c r="BE33" s="6" t="s">
        <v>230</v>
      </c>
      <c r="BH33" s="6" t="s">
        <v>251</v>
      </c>
      <c r="BI33" s="6" t="s">
        <v>251</v>
      </c>
      <c r="BJ33" s="6" t="s">
        <v>251</v>
      </c>
      <c r="BK33" s="6" t="s">
        <v>251</v>
      </c>
      <c r="BL33" s="6" t="s">
        <v>304</v>
      </c>
      <c r="BM33" s="8" t="s">
        <v>404</v>
      </c>
      <c r="BN33" s="8" t="s">
        <v>518</v>
      </c>
      <c r="BO33" s="8" t="s">
        <v>300</v>
      </c>
      <c r="BP33" s="8" t="s">
        <v>300</v>
      </c>
      <c r="BQ33" s="3">
        <v>78</v>
      </c>
      <c r="BR33" s="3">
        <f t="shared" si="2"/>
        <v>12.820512820512821</v>
      </c>
      <c r="BT33" s="3">
        <v>178</v>
      </c>
      <c r="BU33" s="3">
        <v>24.6</v>
      </c>
      <c r="BV33" s="3">
        <v>72</v>
      </c>
      <c r="BW33" s="3">
        <v>11462</v>
      </c>
      <c r="BX33" s="3">
        <v>114</v>
      </c>
      <c r="BY33" s="3">
        <v>35.9</v>
      </c>
      <c r="BZ33" s="3">
        <v>117</v>
      </c>
      <c r="CA33" s="3">
        <v>133</v>
      </c>
      <c r="CB33" s="3">
        <f t="shared" si="25"/>
        <v>16</v>
      </c>
      <c r="CC33" s="3">
        <v>4.4000000000000004</v>
      </c>
      <c r="CD33" s="3">
        <v>5.4</v>
      </c>
      <c r="CE33" s="3">
        <v>381</v>
      </c>
      <c r="CF33" s="3">
        <v>306</v>
      </c>
      <c r="CG33" s="3">
        <v>82</v>
      </c>
      <c r="CH33" s="3">
        <v>87</v>
      </c>
      <c r="CI33" s="3">
        <v>2.35</v>
      </c>
      <c r="CJ33" s="3">
        <v>3.39</v>
      </c>
      <c r="CK33" s="3">
        <v>1.36</v>
      </c>
      <c r="CL33" s="3">
        <v>1.37</v>
      </c>
      <c r="CM33" s="3">
        <v>143</v>
      </c>
      <c r="CN33" s="3">
        <v>143</v>
      </c>
      <c r="CO33" s="3">
        <v>142</v>
      </c>
      <c r="CP33" s="3">
        <v>138</v>
      </c>
      <c r="CQ33" s="3">
        <v>141</v>
      </c>
      <c r="CR33" s="3">
        <v>143</v>
      </c>
      <c r="CS33" s="3">
        <v>4.4000000000000004</v>
      </c>
      <c r="CT33" s="3">
        <v>4.4000000000000004</v>
      </c>
      <c r="CU33" s="3">
        <v>4.5999999999999996</v>
      </c>
      <c r="CV33" s="3">
        <v>0</v>
      </c>
      <c r="CW33" s="3">
        <v>4.3</v>
      </c>
      <c r="CX33" s="3">
        <v>4.4000000000000004</v>
      </c>
      <c r="CY33" s="3">
        <v>101</v>
      </c>
      <c r="CZ33" s="3">
        <v>103</v>
      </c>
      <c r="DA33" s="3">
        <v>100</v>
      </c>
      <c r="DB33" s="3">
        <v>100</v>
      </c>
      <c r="DC33" s="3">
        <v>103</v>
      </c>
      <c r="DD33" s="3">
        <v>101</v>
      </c>
      <c r="DE33" s="3">
        <v>26</v>
      </c>
      <c r="DF33" s="3">
        <v>30</v>
      </c>
      <c r="DG33" s="3">
        <v>25</v>
      </c>
      <c r="DH33" s="3">
        <v>22</v>
      </c>
      <c r="DI33" s="3">
        <v>26</v>
      </c>
      <c r="DJ33" s="3">
        <v>25</v>
      </c>
      <c r="DK33" s="3">
        <v>90</v>
      </c>
      <c r="DL33" s="3">
        <v>89</v>
      </c>
      <c r="DM33" s="6" t="s">
        <v>305</v>
      </c>
      <c r="DN33" s="3">
        <v>80</v>
      </c>
      <c r="DO33" s="3">
        <v>81</v>
      </c>
      <c r="DP33" s="3">
        <v>88</v>
      </c>
      <c r="DQ33" s="3">
        <v>90</v>
      </c>
      <c r="DR33" s="3">
        <v>90</v>
      </c>
      <c r="DS33" s="6" t="s">
        <v>239</v>
      </c>
      <c r="DT33" s="3">
        <v>90</v>
      </c>
      <c r="DU33" s="3">
        <v>90</v>
      </c>
      <c r="DV33" s="3">
        <v>90</v>
      </c>
      <c r="DW33" s="3">
        <v>2.41</v>
      </c>
      <c r="DX33" s="3">
        <v>2.4500000000000002</v>
      </c>
      <c r="DY33" s="3">
        <v>2.37</v>
      </c>
      <c r="DZ33" s="3">
        <v>2.33</v>
      </c>
      <c r="EA33" s="3">
        <v>2.4700000000000002</v>
      </c>
      <c r="EB33" s="3">
        <v>2.44</v>
      </c>
      <c r="EC33" s="3">
        <v>0.81</v>
      </c>
      <c r="ED33" s="3">
        <v>0.84</v>
      </c>
      <c r="EE33" s="3">
        <v>0.85</v>
      </c>
      <c r="EF33" s="3">
        <v>0.9</v>
      </c>
      <c r="EG33" s="3">
        <v>0.8</v>
      </c>
      <c r="EH33" s="3">
        <v>0.77</v>
      </c>
      <c r="EI33" s="3">
        <v>1.03</v>
      </c>
      <c r="EJ33" s="3">
        <v>1.04</v>
      </c>
      <c r="EK33" s="3">
        <v>0.73</v>
      </c>
      <c r="EL33" s="3">
        <v>0.56000000000000005</v>
      </c>
      <c r="EM33" s="3">
        <v>0.47</v>
      </c>
      <c r="EN33" s="3">
        <v>0.46</v>
      </c>
      <c r="EO33" s="3">
        <v>28</v>
      </c>
      <c r="EP33" s="3">
        <f t="shared" si="4"/>
        <v>45.631067961165044</v>
      </c>
      <c r="EQ33" s="3">
        <f t="shared" si="12"/>
        <v>-0.97087378640776778</v>
      </c>
      <c r="ER33" s="3">
        <f t="shared" si="13"/>
        <v>29.126213592233015</v>
      </c>
      <c r="ES33" s="3">
        <v>0.46</v>
      </c>
      <c r="ET33" s="3">
        <f t="shared" si="5"/>
        <v>0.57000000000000006</v>
      </c>
      <c r="EU33" s="3">
        <f t="shared" si="6"/>
        <v>55.339805825242728</v>
      </c>
      <c r="EV33" s="3">
        <v>3</v>
      </c>
      <c r="EW33" s="3">
        <v>4.9000000000000004</v>
      </c>
      <c r="EX33" s="3">
        <v>8</v>
      </c>
      <c r="EY33" s="3">
        <v>104</v>
      </c>
      <c r="EZ33" s="3">
        <v>72.14</v>
      </c>
      <c r="FA33" s="3">
        <v>258.58</v>
      </c>
      <c r="FB33" s="3">
        <v>120.19</v>
      </c>
      <c r="FC33" s="3">
        <v>184.98</v>
      </c>
      <c r="FD33" s="9">
        <v>134.46153846153848</v>
      </c>
      <c r="FE33" s="9">
        <v>161</v>
      </c>
      <c r="FF33" s="9">
        <v>379.84615384615387</v>
      </c>
      <c r="FG33" s="10">
        <v>70.615384615384613</v>
      </c>
      <c r="FH33" s="9">
        <f t="shared" si="26"/>
        <v>19.736842105263143</v>
      </c>
      <c r="FI33" s="9">
        <f t="shared" si="27"/>
        <v>182.49427917620136</v>
      </c>
      <c r="FJ33" s="9">
        <f t="shared" si="14"/>
        <v>379.84615384615387</v>
      </c>
      <c r="FK33" s="9">
        <f t="shared" si="15"/>
        <v>182.49427917620136</v>
      </c>
      <c r="FL33" s="2">
        <v>29.36</v>
      </c>
      <c r="FM33" s="2">
        <v>34.71</v>
      </c>
      <c r="FN33" s="2">
        <v>58.11</v>
      </c>
      <c r="FO33" s="2">
        <v>5.68</v>
      </c>
      <c r="FP33" s="3">
        <v>26</v>
      </c>
      <c r="FQ33" s="3">
        <v>31</v>
      </c>
      <c r="FR33" s="3">
        <v>31</v>
      </c>
      <c r="FS33" s="3"/>
      <c r="FT33" s="3">
        <v>11</v>
      </c>
      <c r="FU33" s="3">
        <v>13</v>
      </c>
      <c r="FV33" s="3">
        <v>3.5</v>
      </c>
      <c r="FW33" s="3">
        <v>15</v>
      </c>
      <c r="FX33" s="3">
        <v>2</v>
      </c>
      <c r="FY33" s="3">
        <v>3</v>
      </c>
      <c r="FZ33" s="3">
        <v>2</v>
      </c>
      <c r="GA33" s="3">
        <v>5</v>
      </c>
      <c r="GB33" s="3">
        <v>2</v>
      </c>
      <c r="GC33" s="3">
        <v>536</v>
      </c>
      <c r="GD33" s="3">
        <f t="shared" si="16"/>
        <v>6.2841341610708019</v>
      </c>
      <c r="GE33" s="3">
        <v>38</v>
      </c>
      <c r="GF33" s="3">
        <v>39</v>
      </c>
      <c r="GG33" s="3">
        <v>38</v>
      </c>
      <c r="GH33" s="3">
        <v>39</v>
      </c>
      <c r="GI33" s="3">
        <v>36</v>
      </c>
      <c r="GJ33" s="3">
        <v>38</v>
      </c>
      <c r="GQ33" s="3">
        <v>15</v>
      </c>
      <c r="GR33" s="3">
        <v>12</v>
      </c>
      <c r="GS33" s="3">
        <v>15</v>
      </c>
      <c r="GT33" s="3">
        <v>0</v>
      </c>
      <c r="GU33" s="3">
        <v>17</v>
      </c>
      <c r="GV33" s="3">
        <v>14</v>
      </c>
      <c r="GW33" s="3">
        <v>10</v>
      </c>
      <c r="GX33" s="3">
        <v>10</v>
      </c>
      <c r="GY33" s="3">
        <v>10</v>
      </c>
      <c r="GZ33" s="3">
        <v>7</v>
      </c>
      <c r="HA33" s="3">
        <v>9</v>
      </c>
      <c r="HB33" s="3">
        <v>9</v>
      </c>
      <c r="HC33" s="3">
        <v>74</v>
      </c>
      <c r="HD33" s="3">
        <v>74</v>
      </c>
      <c r="HE33" s="3">
        <v>74</v>
      </c>
      <c r="HF33" s="3">
        <v>72</v>
      </c>
      <c r="HG33" s="3">
        <v>67</v>
      </c>
      <c r="HH33" s="3">
        <v>73</v>
      </c>
      <c r="HI33" s="3">
        <v>4</v>
      </c>
      <c r="HJ33" s="3">
        <v>5</v>
      </c>
      <c r="HK33" s="3">
        <v>4</v>
      </c>
      <c r="HL33" s="3">
        <v>13</v>
      </c>
      <c r="HM33" s="3">
        <v>10</v>
      </c>
      <c r="HN33" s="3">
        <v>16</v>
      </c>
      <c r="HY33" s="3">
        <v>6</v>
      </c>
      <c r="HZ33" s="3">
        <v>6</v>
      </c>
      <c r="IA33" s="3">
        <v>6</v>
      </c>
      <c r="IB33" s="3">
        <v>6</v>
      </c>
      <c r="IC33" s="3">
        <v>6</v>
      </c>
      <c r="ID33" s="3">
        <v>5</v>
      </c>
      <c r="IE33" s="3">
        <v>4</v>
      </c>
      <c r="IF33" s="3">
        <v>4</v>
      </c>
      <c r="IG33" s="3">
        <v>4</v>
      </c>
      <c r="IH33" s="3">
        <v>4</v>
      </c>
      <c r="II33" s="3">
        <v>10</v>
      </c>
      <c r="IJ33" s="3">
        <v>3</v>
      </c>
      <c r="IL33" s="3">
        <v>6</v>
      </c>
      <c r="IM33" s="3">
        <v>9</v>
      </c>
      <c r="IN33" s="3">
        <v>33</v>
      </c>
      <c r="IO33" s="3">
        <v>68</v>
      </c>
      <c r="IP33" s="2">
        <f t="shared" ref="IP33:IP40" si="29">IM33-IL33</f>
        <v>3</v>
      </c>
      <c r="IQ33" s="2">
        <f t="shared" si="17"/>
        <v>567164.17910447763</v>
      </c>
      <c r="IR33" s="9">
        <v>72.141119221411188</v>
      </c>
      <c r="IS33" s="2">
        <f t="shared" si="9"/>
        <v>1.2438124003691584</v>
      </c>
      <c r="IT33" s="2">
        <f t="shared" si="10"/>
        <v>1243.8124003691585</v>
      </c>
      <c r="IU33" s="2">
        <f t="shared" si="21"/>
        <v>238908955223.88062</v>
      </c>
      <c r="IV33" s="11">
        <f t="shared" si="18"/>
        <v>1206.3671877210975</v>
      </c>
      <c r="IW33" s="12">
        <f t="shared" si="19"/>
        <v>-8.0000000000000005E-9</v>
      </c>
      <c r="IX33" s="13">
        <f t="shared" si="11"/>
        <v>6.6227937900241871</v>
      </c>
      <c r="IY33" s="13">
        <f t="shared" si="20"/>
        <v>2.2603496357684048</v>
      </c>
    </row>
    <row r="34" spans="1:259" ht="14.5" x14ac:dyDescent="0.35">
      <c r="A34" s="3">
        <v>21</v>
      </c>
      <c r="B34" s="3" t="s">
        <v>637</v>
      </c>
      <c r="C34" s="5">
        <v>34.967123287671235</v>
      </c>
      <c r="D34" s="6" t="s">
        <v>217</v>
      </c>
      <c r="E34" s="7">
        <f t="shared" si="0"/>
        <v>0</v>
      </c>
      <c r="F34" s="6" t="s">
        <v>348</v>
      </c>
      <c r="G34" s="6" t="s">
        <v>287</v>
      </c>
      <c r="H34" s="3">
        <v>2</v>
      </c>
      <c r="I34" s="6" t="s">
        <v>518</v>
      </c>
      <c r="J34" s="3">
        <v>2017</v>
      </c>
      <c r="P34" s="6" t="s">
        <v>404</v>
      </c>
      <c r="Q34" s="6" t="s">
        <v>405</v>
      </c>
      <c r="S34" s="6" t="s">
        <v>220</v>
      </c>
      <c r="U34" s="6" t="s">
        <v>406</v>
      </c>
      <c r="W34" s="6" t="s">
        <v>407</v>
      </c>
      <c r="X34" s="6" t="s">
        <v>408</v>
      </c>
      <c r="Y34" s="6" t="s">
        <v>409</v>
      </c>
      <c r="AC34" s="6" t="s">
        <v>410</v>
      </c>
      <c r="AE34" s="6" t="s">
        <v>267</v>
      </c>
      <c r="AF34" s="6" t="s">
        <v>227</v>
      </c>
      <c r="AG34" s="3">
        <v>2</v>
      </c>
      <c r="AH34" s="6" t="s">
        <v>411</v>
      </c>
      <c r="AI34" s="6" t="s">
        <v>298</v>
      </c>
      <c r="AJ34" s="3">
        <v>2</v>
      </c>
      <c r="AK34" s="6" t="s">
        <v>412</v>
      </c>
      <c r="AL34" s="6" t="s">
        <v>300</v>
      </c>
      <c r="AM34" s="6" t="s">
        <v>301</v>
      </c>
      <c r="AN34" s="6" t="s">
        <v>413</v>
      </c>
      <c r="AO34" s="6" t="s">
        <v>414</v>
      </c>
      <c r="AW34" s="6" t="s">
        <v>248</v>
      </c>
      <c r="AX34" s="6" t="s">
        <v>249</v>
      </c>
      <c r="AY34" s="4">
        <v>42956</v>
      </c>
      <c r="AZ34" s="6" t="s">
        <v>230</v>
      </c>
      <c r="BA34" s="6" t="s">
        <v>300</v>
      </c>
      <c r="BB34" s="3">
        <f t="shared" si="28"/>
        <v>0</v>
      </c>
      <c r="BC34" s="3"/>
      <c r="BD34" s="3"/>
      <c r="BE34" s="6" t="s">
        <v>230</v>
      </c>
      <c r="BH34" s="6" t="s">
        <v>251</v>
      </c>
      <c r="BI34" s="6" t="s">
        <v>251</v>
      </c>
      <c r="BJ34" s="6" t="s">
        <v>251</v>
      </c>
      <c r="BK34" s="6" t="s">
        <v>251</v>
      </c>
      <c r="BL34" s="6" t="s">
        <v>251</v>
      </c>
      <c r="BM34" s="8" t="s">
        <v>300</v>
      </c>
      <c r="BN34" s="8" t="s">
        <v>300</v>
      </c>
      <c r="BO34" s="8" t="s">
        <v>300</v>
      </c>
      <c r="BP34" s="8" t="s">
        <v>300</v>
      </c>
      <c r="BQ34" s="3">
        <v>84</v>
      </c>
      <c r="BR34" s="3">
        <f t="shared" si="2"/>
        <v>11.904761904761905</v>
      </c>
      <c r="BT34" s="3">
        <v>172</v>
      </c>
      <c r="BU34" s="3">
        <v>28.4</v>
      </c>
      <c r="BV34" s="3">
        <v>80</v>
      </c>
      <c r="BW34" s="3">
        <v>10575</v>
      </c>
      <c r="BX34" s="3">
        <v>105</v>
      </c>
      <c r="BY34" s="3">
        <v>36.5</v>
      </c>
      <c r="BZ34" s="3">
        <v>133</v>
      </c>
      <c r="CA34" s="3">
        <v>144</v>
      </c>
      <c r="CB34" s="3">
        <f t="shared" si="25"/>
        <v>11</v>
      </c>
      <c r="CC34" s="3">
        <v>8.8000000000000007</v>
      </c>
      <c r="CD34" s="3">
        <v>8.3000000000000007</v>
      </c>
      <c r="CE34" s="3">
        <v>332</v>
      </c>
      <c r="CF34" s="3">
        <v>288</v>
      </c>
      <c r="CG34" s="3">
        <v>82</v>
      </c>
      <c r="CH34" s="3">
        <v>87</v>
      </c>
      <c r="CI34" s="3">
        <v>6.32</v>
      </c>
      <c r="CJ34" s="3">
        <v>6.62</v>
      </c>
      <c r="CK34" s="3">
        <v>1.85</v>
      </c>
      <c r="CL34" s="3">
        <v>1.46</v>
      </c>
      <c r="CM34" s="3">
        <v>141</v>
      </c>
      <c r="CN34" s="3">
        <v>142</v>
      </c>
      <c r="CO34" s="3">
        <v>139</v>
      </c>
      <c r="CP34" s="3">
        <v>140</v>
      </c>
      <c r="CQ34" s="3">
        <v>140</v>
      </c>
      <c r="CR34" s="3">
        <v>139</v>
      </c>
      <c r="CS34" s="3">
        <v>4.5</v>
      </c>
      <c r="CT34" s="3">
        <v>4</v>
      </c>
      <c r="CU34" s="3">
        <v>4.2</v>
      </c>
      <c r="CV34" s="3">
        <v>5</v>
      </c>
      <c r="CW34" s="3">
        <v>4</v>
      </c>
      <c r="CX34" s="3">
        <v>4.5999999999999996</v>
      </c>
      <c r="CY34" s="3">
        <v>103</v>
      </c>
      <c r="CZ34" s="3">
        <v>104</v>
      </c>
      <c r="DA34" s="3">
        <v>103</v>
      </c>
      <c r="DB34" s="3">
        <v>102</v>
      </c>
      <c r="DC34" s="3">
        <v>108</v>
      </c>
      <c r="DD34" s="3">
        <v>99</v>
      </c>
      <c r="DE34" s="3">
        <v>21</v>
      </c>
      <c r="DF34" s="3">
        <v>23</v>
      </c>
      <c r="DG34" s="3">
        <v>29</v>
      </c>
      <c r="DH34" s="3">
        <v>21</v>
      </c>
      <c r="DI34" s="3">
        <v>25</v>
      </c>
      <c r="DJ34" s="3">
        <v>21</v>
      </c>
      <c r="DK34" s="3">
        <v>49</v>
      </c>
      <c r="DL34" s="3">
        <v>52</v>
      </c>
      <c r="DM34" s="6" t="s">
        <v>252</v>
      </c>
      <c r="DN34" s="3">
        <v>47</v>
      </c>
      <c r="DO34" s="3">
        <v>41</v>
      </c>
      <c r="DP34" s="3">
        <v>43</v>
      </c>
      <c r="DQ34" s="3">
        <v>90</v>
      </c>
      <c r="DR34" s="3">
        <v>90</v>
      </c>
      <c r="DS34" s="6" t="s">
        <v>239</v>
      </c>
      <c r="DT34" s="3">
        <v>90</v>
      </c>
      <c r="DU34" s="3">
        <v>90</v>
      </c>
      <c r="DV34" s="3">
        <v>90</v>
      </c>
      <c r="DW34" s="3">
        <v>2.42</v>
      </c>
      <c r="DX34" s="3">
        <v>2.36</v>
      </c>
      <c r="DY34" s="3">
        <v>2.38</v>
      </c>
      <c r="DZ34" s="3">
        <v>2.35</v>
      </c>
      <c r="EA34" s="3">
        <v>2.2999999999999998</v>
      </c>
      <c r="EB34" s="3">
        <v>2.4500000000000002</v>
      </c>
      <c r="EC34" s="3">
        <v>0.78</v>
      </c>
      <c r="ED34" s="3">
        <v>0.77</v>
      </c>
      <c r="EE34" s="3">
        <v>0.84</v>
      </c>
      <c r="EF34" s="3">
        <v>0.83</v>
      </c>
      <c r="EG34" s="3">
        <v>0.76</v>
      </c>
      <c r="EH34" s="3">
        <v>0.84</v>
      </c>
      <c r="EI34" s="3">
        <v>1</v>
      </c>
      <c r="EJ34" s="3">
        <v>1.02</v>
      </c>
      <c r="EK34" s="3">
        <v>0.89</v>
      </c>
      <c r="EL34" s="3">
        <v>0.99</v>
      </c>
      <c r="EM34" s="3">
        <v>1.04</v>
      </c>
      <c r="EN34" s="3">
        <v>1.26</v>
      </c>
      <c r="EO34" s="3">
        <v>4</v>
      </c>
      <c r="EP34" s="3">
        <f t="shared" si="4"/>
        <v>1.0000000000000009</v>
      </c>
      <c r="EQ34" s="3">
        <f t="shared" si="12"/>
        <v>-2.0000000000000018</v>
      </c>
      <c r="ER34" s="3">
        <f t="shared" si="13"/>
        <v>10.999999999999998</v>
      </c>
      <c r="ES34" s="3">
        <f t="shared" ref="ES34:ES40" si="30">MIN(EI34:EN34)</f>
        <v>0.89</v>
      </c>
      <c r="ET34" s="3">
        <f t="shared" si="5"/>
        <v>0.10999999999999999</v>
      </c>
      <c r="EU34" s="3">
        <f t="shared" si="6"/>
        <v>10.999999999999998</v>
      </c>
      <c r="EV34" s="3">
        <v>1</v>
      </c>
      <c r="EW34" s="3">
        <v>2.7</v>
      </c>
      <c r="EX34" s="3">
        <v>41</v>
      </c>
      <c r="EY34" s="3"/>
      <c r="EZ34" s="3">
        <v>276.48</v>
      </c>
      <c r="FA34" s="3">
        <v>305.11</v>
      </c>
      <c r="FB34" s="3">
        <v>258.33</v>
      </c>
      <c r="FC34" s="3">
        <v>222.03</v>
      </c>
      <c r="FD34" s="9">
        <v>44.000000000000007</v>
      </c>
      <c r="FE34" s="9">
        <v>156.75</v>
      </c>
      <c r="FF34" s="9">
        <v>33.416666666666679</v>
      </c>
      <c r="FG34" s="10">
        <v>120.91666666666669</v>
      </c>
      <c r="FH34" s="9">
        <f t="shared" si="26"/>
        <v>256.24999999999994</v>
      </c>
      <c r="FI34" s="9">
        <f t="shared" si="27"/>
        <v>-24.053030303030287</v>
      </c>
      <c r="FJ34" s="9">
        <f t="shared" si="14"/>
        <v>156.75</v>
      </c>
      <c r="FK34" s="9">
        <f t="shared" si="15"/>
        <v>256.24999999999994</v>
      </c>
      <c r="FL34" s="2">
        <v>30.68</v>
      </c>
      <c r="FM34" s="2">
        <v>32.64</v>
      </c>
      <c r="FN34" s="2">
        <v>24.96</v>
      </c>
      <c r="FO34" s="2">
        <v>18.940000000000001</v>
      </c>
      <c r="FP34" s="3">
        <v>31</v>
      </c>
      <c r="FQ34" s="3">
        <v>41</v>
      </c>
      <c r="FR34" s="3">
        <v>27</v>
      </c>
      <c r="FS34" s="3"/>
      <c r="FT34" s="3">
        <v>10</v>
      </c>
      <c r="FU34" s="3">
        <v>35</v>
      </c>
      <c r="FV34" s="3">
        <v>3.2</v>
      </c>
      <c r="FW34" s="3">
        <v>15</v>
      </c>
      <c r="FX34" s="3">
        <v>6</v>
      </c>
      <c r="FY34" s="3">
        <v>3</v>
      </c>
      <c r="FZ34" s="3">
        <v>2</v>
      </c>
      <c r="GA34" s="3">
        <v>2</v>
      </c>
      <c r="GB34" s="3">
        <v>5</v>
      </c>
      <c r="GC34" s="3">
        <v>3000</v>
      </c>
      <c r="GD34" s="3">
        <f t="shared" si="16"/>
        <v>8.0063675676502459</v>
      </c>
      <c r="GE34" s="3">
        <v>34</v>
      </c>
      <c r="GF34" s="3">
        <v>36</v>
      </c>
      <c r="GG34" s="3">
        <v>40</v>
      </c>
      <c r="GH34" s="3">
        <v>40</v>
      </c>
      <c r="GI34" s="3">
        <v>40</v>
      </c>
      <c r="GJ34" s="3">
        <v>40</v>
      </c>
      <c r="GO34" s="3">
        <v>16</v>
      </c>
      <c r="GQ34" s="3">
        <v>19</v>
      </c>
      <c r="GR34" s="3">
        <v>18</v>
      </c>
      <c r="GS34" s="3">
        <v>19</v>
      </c>
      <c r="GT34" s="3">
        <v>17</v>
      </c>
      <c r="GU34" s="3">
        <v>22</v>
      </c>
      <c r="GV34" s="3">
        <v>21</v>
      </c>
      <c r="GW34" s="3">
        <v>10</v>
      </c>
      <c r="GX34" s="3">
        <v>11</v>
      </c>
      <c r="GY34" s="3">
        <v>15</v>
      </c>
      <c r="GZ34" s="3">
        <v>14</v>
      </c>
      <c r="HA34" s="3">
        <v>15</v>
      </c>
      <c r="HB34" s="3">
        <v>16</v>
      </c>
      <c r="HC34" s="3">
        <v>132</v>
      </c>
      <c r="HD34" s="3">
        <v>132</v>
      </c>
      <c r="HE34" s="3">
        <v>146</v>
      </c>
      <c r="HF34" s="3">
        <v>148</v>
      </c>
      <c r="HG34" s="3">
        <v>157</v>
      </c>
      <c r="HH34" s="3">
        <v>167</v>
      </c>
      <c r="HI34" s="3">
        <v>10</v>
      </c>
      <c r="HJ34" s="3">
        <v>8</v>
      </c>
      <c r="HK34" s="3">
        <v>13</v>
      </c>
      <c r="HL34" s="3">
        <v>12</v>
      </c>
      <c r="HM34" s="3">
        <v>19</v>
      </c>
      <c r="HN34" s="3">
        <v>15</v>
      </c>
      <c r="HT34" s="3">
        <v>3</v>
      </c>
      <c r="HY34" s="3">
        <v>1</v>
      </c>
      <c r="HZ34" s="3">
        <v>1</v>
      </c>
      <c r="IA34" s="3">
        <v>1</v>
      </c>
      <c r="IB34" s="3">
        <v>0</v>
      </c>
      <c r="IC34" s="3">
        <v>0</v>
      </c>
      <c r="IE34" s="3">
        <v>3</v>
      </c>
      <c r="IF34" s="3">
        <v>3</v>
      </c>
      <c r="IG34" s="3">
        <v>1</v>
      </c>
      <c r="IH34" s="3">
        <v>1</v>
      </c>
      <c r="II34" s="3">
        <v>8</v>
      </c>
      <c r="IJ34" s="3">
        <v>2</v>
      </c>
      <c r="IL34" s="3">
        <v>13</v>
      </c>
      <c r="IM34" s="3">
        <v>28</v>
      </c>
      <c r="IN34" s="3">
        <v>77</v>
      </c>
      <c r="IO34" s="3">
        <v>27</v>
      </c>
      <c r="IP34" s="2">
        <f t="shared" si="29"/>
        <v>15</v>
      </c>
      <c r="IQ34" s="2">
        <f t="shared" si="17"/>
        <v>507462.6865671642</v>
      </c>
      <c r="IR34" s="9">
        <v>276.48261758691206</v>
      </c>
      <c r="IS34" s="2">
        <f t="shared" si="9"/>
        <v>4.7669416825329662</v>
      </c>
      <c r="IT34" s="2">
        <f t="shared" si="10"/>
        <v>4766.9416825329663</v>
      </c>
      <c r="IU34" s="2">
        <f t="shared" si="21"/>
        <v>213834328358.20895</v>
      </c>
      <c r="IV34" s="11">
        <f t="shared" si="18"/>
        <v>3613.636789713375</v>
      </c>
      <c r="IW34" s="12">
        <f t="shared" si="19"/>
        <v>-4.1000000000000003E-8</v>
      </c>
      <c r="IX34" s="13">
        <f t="shared" si="11"/>
        <v>11.33830333769829</v>
      </c>
      <c r="IY34" s="13">
        <f t="shared" si="20"/>
        <v>3.46359782705479</v>
      </c>
    </row>
    <row r="35" spans="1:259" ht="14.5" x14ac:dyDescent="0.35">
      <c r="A35" s="3">
        <v>24</v>
      </c>
      <c r="B35" s="3" t="s">
        <v>638</v>
      </c>
      <c r="C35" s="5">
        <v>41.528767123287672</v>
      </c>
      <c r="D35" s="6" t="s">
        <v>253</v>
      </c>
      <c r="E35" s="7">
        <f t="shared" si="0"/>
        <v>1</v>
      </c>
      <c r="F35" s="6" t="s">
        <v>348</v>
      </c>
      <c r="G35" s="6" t="s">
        <v>287</v>
      </c>
      <c r="H35" s="3">
        <v>2</v>
      </c>
      <c r="I35" s="6" t="s">
        <v>518</v>
      </c>
      <c r="J35" s="3">
        <v>2018</v>
      </c>
      <c r="K35" s="6" t="s">
        <v>421</v>
      </c>
      <c r="L35" s="6"/>
      <c r="M35" s="6"/>
      <c r="N35" s="6"/>
      <c r="O35" s="6"/>
      <c r="P35" s="6" t="s">
        <v>422</v>
      </c>
      <c r="Q35" s="6" t="s">
        <v>290</v>
      </c>
      <c r="S35" s="6" t="s">
        <v>220</v>
      </c>
      <c r="T35" s="4">
        <v>40179</v>
      </c>
      <c r="U35" s="6" t="s">
        <v>423</v>
      </c>
      <c r="V35" s="6" t="s">
        <v>424</v>
      </c>
      <c r="W35" s="6" t="s">
        <v>425</v>
      </c>
      <c r="X35" s="6" t="s">
        <v>426</v>
      </c>
      <c r="Y35" s="6" t="s">
        <v>408</v>
      </c>
      <c r="Z35" s="6" t="s">
        <v>427</v>
      </c>
      <c r="AA35" s="6" t="s">
        <v>428</v>
      </c>
      <c r="AB35" s="6" t="s">
        <v>429</v>
      </c>
      <c r="AC35" s="6" t="s">
        <v>224</v>
      </c>
      <c r="AD35" s="6" t="s">
        <v>225</v>
      </c>
      <c r="AE35" s="6" t="s">
        <v>267</v>
      </c>
      <c r="AF35" s="6" t="s">
        <v>227</v>
      </c>
      <c r="AG35" s="3">
        <v>2</v>
      </c>
      <c r="AJ35" s="3">
        <v>2</v>
      </c>
      <c r="AK35" s="6" t="s">
        <v>299</v>
      </c>
      <c r="AL35" s="6" t="s">
        <v>300</v>
      </c>
      <c r="AM35" s="6" t="s">
        <v>430</v>
      </c>
      <c r="AN35" s="6" t="s">
        <v>430</v>
      </c>
      <c r="AO35" s="6" t="s">
        <v>414</v>
      </c>
      <c r="AQ35" s="3">
        <v>6</v>
      </c>
      <c r="AR35" s="3">
        <v>0</v>
      </c>
      <c r="AS35" s="3">
        <v>0</v>
      </c>
      <c r="AT35" s="3">
        <v>5</v>
      </c>
      <c r="AW35" s="6" t="s">
        <v>248</v>
      </c>
      <c r="AX35" s="6" t="s">
        <v>249</v>
      </c>
      <c r="AY35" s="4">
        <v>42975</v>
      </c>
      <c r="AZ35" s="6" t="s">
        <v>230</v>
      </c>
      <c r="BA35" s="6" t="s">
        <v>300</v>
      </c>
      <c r="BB35" s="3">
        <f t="shared" si="28"/>
        <v>0</v>
      </c>
      <c r="BC35" s="3"/>
      <c r="BD35" s="3"/>
      <c r="BE35" s="6" t="s">
        <v>230</v>
      </c>
      <c r="BH35" s="6" t="s">
        <v>431</v>
      </c>
      <c r="BI35" s="6" t="s">
        <v>432</v>
      </c>
      <c r="BJ35" s="6" t="s">
        <v>251</v>
      </c>
      <c r="BK35" s="6" t="s">
        <v>278</v>
      </c>
      <c r="BL35" s="6" t="s">
        <v>433</v>
      </c>
      <c r="BM35" s="8" t="s">
        <v>518</v>
      </c>
      <c r="BN35" s="8" t="s">
        <v>518</v>
      </c>
      <c r="BO35" s="8" t="s">
        <v>300</v>
      </c>
      <c r="BP35" s="8" t="s">
        <v>300</v>
      </c>
      <c r="BQ35" s="3">
        <v>170</v>
      </c>
      <c r="BR35" s="3">
        <f t="shared" si="2"/>
        <v>5.882352941176471</v>
      </c>
      <c r="BT35" s="3">
        <v>182</v>
      </c>
      <c r="BU35" s="3">
        <v>51.3</v>
      </c>
      <c r="BV35" s="3">
        <v>90</v>
      </c>
      <c r="BW35" s="3">
        <v>13060</v>
      </c>
      <c r="BX35" s="3">
        <v>130</v>
      </c>
      <c r="BY35" s="3">
        <v>37.200000000000003</v>
      </c>
      <c r="BZ35" s="3">
        <v>112</v>
      </c>
      <c r="CA35" s="3">
        <v>131</v>
      </c>
      <c r="CB35" s="3">
        <f t="shared" si="25"/>
        <v>19</v>
      </c>
      <c r="CC35" s="3">
        <v>9.6999999999999993</v>
      </c>
      <c r="CD35" s="3">
        <v>10.5</v>
      </c>
      <c r="CE35" s="3">
        <v>370</v>
      </c>
      <c r="CF35" s="3">
        <v>355</v>
      </c>
      <c r="CG35" s="3">
        <v>81</v>
      </c>
      <c r="CH35" s="3">
        <v>86</v>
      </c>
      <c r="CI35" s="3">
        <v>4.7699999999999996</v>
      </c>
      <c r="CJ35" s="3">
        <v>7.41</v>
      </c>
      <c r="CK35" s="3">
        <v>4.01</v>
      </c>
      <c r="CL35" s="3">
        <v>2.41</v>
      </c>
      <c r="CM35" s="3">
        <v>142</v>
      </c>
      <c r="CN35" s="3">
        <v>139</v>
      </c>
      <c r="CO35" s="3">
        <v>140</v>
      </c>
      <c r="CP35" s="3">
        <v>141</v>
      </c>
      <c r="CQ35" s="3">
        <v>143</v>
      </c>
      <c r="CR35" s="3">
        <v>141</v>
      </c>
      <c r="CS35" s="3">
        <v>4.2</v>
      </c>
      <c r="CT35" s="3">
        <v>5.3</v>
      </c>
      <c r="CU35" s="3">
        <v>4.8</v>
      </c>
      <c r="CV35" s="3">
        <v>4.7</v>
      </c>
      <c r="CW35" s="3">
        <v>4.4000000000000004</v>
      </c>
      <c r="CX35" s="3">
        <v>4.2</v>
      </c>
      <c r="CY35" s="3">
        <v>101</v>
      </c>
      <c r="CZ35" s="3">
        <v>98</v>
      </c>
      <c r="DA35" s="3">
        <v>100</v>
      </c>
      <c r="DB35" s="3">
        <v>98</v>
      </c>
      <c r="DC35" s="3">
        <v>102</v>
      </c>
      <c r="DD35" s="3">
        <v>99</v>
      </c>
      <c r="DE35" s="3">
        <v>30</v>
      </c>
      <c r="DF35" s="3">
        <v>27</v>
      </c>
      <c r="DG35" s="3">
        <v>24</v>
      </c>
      <c r="DH35" s="3">
        <v>23</v>
      </c>
      <c r="DI35" s="3">
        <v>27</v>
      </c>
      <c r="DJ35" s="3">
        <v>21</v>
      </c>
      <c r="DK35" s="3">
        <v>50</v>
      </c>
      <c r="DL35" s="3">
        <v>52</v>
      </c>
      <c r="DM35" s="6" t="s">
        <v>419</v>
      </c>
      <c r="DN35" s="3">
        <v>65</v>
      </c>
      <c r="DO35" s="3">
        <v>61</v>
      </c>
      <c r="DP35" s="3">
        <v>71</v>
      </c>
      <c r="DQ35" s="3">
        <v>90</v>
      </c>
      <c r="DR35" s="3">
        <v>90</v>
      </c>
      <c r="DS35" s="6" t="s">
        <v>239</v>
      </c>
      <c r="DT35" s="3">
        <v>90</v>
      </c>
      <c r="DU35" s="3">
        <v>90</v>
      </c>
      <c r="DV35" s="3">
        <v>90</v>
      </c>
      <c r="DW35" s="3">
        <v>2.44</v>
      </c>
      <c r="DX35" s="3">
        <v>2.4900000000000002</v>
      </c>
      <c r="DY35" s="3">
        <v>2.52</v>
      </c>
      <c r="DZ35" s="3">
        <v>2.52</v>
      </c>
      <c r="EA35" s="3">
        <v>2.4700000000000002</v>
      </c>
      <c r="EB35" s="3">
        <v>3.47</v>
      </c>
      <c r="EC35" s="3">
        <v>0.85</v>
      </c>
      <c r="ED35" s="3">
        <v>0.91</v>
      </c>
      <c r="EE35" s="3">
        <v>0.84</v>
      </c>
      <c r="EF35" s="3">
        <v>0.84</v>
      </c>
      <c r="EG35" s="3">
        <v>0.79</v>
      </c>
      <c r="EH35" s="3">
        <v>0.79</v>
      </c>
      <c r="EI35" s="3">
        <v>0.91</v>
      </c>
      <c r="EJ35" s="3">
        <v>1.0900000000000001</v>
      </c>
      <c r="EK35" s="3">
        <v>1.02</v>
      </c>
      <c r="EL35" s="3">
        <v>1.19</v>
      </c>
      <c r="EM35" s="3">
        <v>1.47</v>
      </c>
      <c r="EN35" s="3">
        <v>1.55</v>
      </c>
      <c r="EO35" s="3">
        <v>4</v>
      </c>
      <c r="EP35" s="3">
        <f t="shared" si="4"/>
        <v>-30.769230769230759</v>
      </c>
      <c r="EQ35" s="3">
        <f t="shared" si="12"/>
        <v>-19.780219780219785</v>
      </c>
      <c r="ER35" s="3">
        <f t="shared" si="13"/>
        <v>-12.087912087912086</v>
      </c>
      <c r="ES35" s="3">
        <f t="shared" si="30"/>
        <v>0.91</v>
      </c>
      <c r="ET35" s="3">
        <f t="shared" si="5"/>
        <v>0</v>
      </c>
      <c r="EU35" s="3">
        <f t="shared" si="6"/>
        <v>0</v>
      </c>
      <c r="EV35" s="3">
        <v>0</v>
      </c>
      <c r="EW35" s="3">
        <v>6.9</v>
      </c>
      <c r="EX35" s="3">
        <v>15</v>
      </c>
      <c r="EY35" s="3">
        <v>153</v>
      </c>
      <c r="EZ35" s="3">
        <v>181.13</v>
      </c>
      <c r="FA35" s="3">
        <v>193.4</v>
      </c>
      <c r="FB35" s="3">
        <v>230.14</v>
      </c>
      <c r="FC35" s="3">
        <v>197.24</v>
      </c>
      <c r="FD35" s="9">
        <v>530.91666666666674</v>
      </c>
      <c r="FE35" s="9">
        <v>54.250000000000007</v>
      </c>
      <c r="FF35" s="9">
        <v>31.133603238866399</v>
      </c>
      <c r="FG35" s="10">
        <v>26.275303643724698</v>
      </c>
      <c r="FH35" s="9">
        <f t="shared" si="26"/>
        <v>-89.781823889499293</v>
      </c>
      <c r="FI35" s="9">
        <f t="shared" si="27"/>
        <v>-94.135877588033338</v>
      </c>
      <c r="FJ35" s="9">
        <f t="shared" si="14"/>
        <v>54.250000000000007</v>
      </c>
      <c r="FK35" s="9">
        <f t="shared" si="15"/>
        <v>-89.781823889499293</v>
      </c>
      <c r="FL35" s="2">
        <v>20.86</v>
      </c>
      <c r="FM35" s="2">
        <v>25.32</v>
      </c>
      <c r="FN35" s="2">
        <v>28</v>
      </c>
      <c r="FO35" s="2">
        <v>26.75</v>
      </c>
      <c r="FP35" s="3">
        <v>11</v>
      </c>
      <c r="FQ35" s="3">
        <v>37</v>
      </c>
      <c r="FR35" s="3">
        <v>41</v>
      </c>
      <c r="FS35" s="3"/>
      <c r="FT35" s="3">
        <v>4</v>
      </c>
      <c r="FU35" s="3">
        <v>68</v>
      </c>
      <c r="FV35" s="3">
        <v>2.5</v>
      </c>
      <c r="FW35" s="3">
        <v>8</v>
      </c>
      <c r="FX35" s="3">
        <v>9</v>
      </c>
      <c r="FY35" s="3">
        <v>9</v>
      </c>
      <c r="FZ35" s="3">
        <v>9</v>
      </c>
      <c r="GA35" s="3">
        <v>12</v>
      </c>
      <c r="GB35" s="3">
        <v>18</v>
      </c>
      <c r="GC35" s="3"/>
      <c r="GD35" s="3"/>
      <c r="GE35" s="3">
        <v>25</v>
      </c>
      <c r="GF35" s="3">
        <v>28</v>
      </c>
      <c r="GG35" s="3">
        <v>28</v>
      </c>
      <c r="GH35" s="3">
        <v>29</v>
      </c>
      <c r="GI35" s="3">
        <v>30</v>
      </c>
      <c r="GJ35" s="3">
        <v>32</v>
      </c>
      <c r="GQ35" s="3">
        <v>47</v>
      </c>
      <c r="GR35" s="3">
        <v>35</v>
      </c>
      <c r="GS35" s="3">
        <v>32</v>
      </c>
      <c r="GT35" s="3">
        <v>25</v>
      </c>
      <c r="GU35" s="3">
        <v>17</v>
      </c>
      <c r="GV35" s="3">
        <v>29</v>
      </c>
      <c r="GW35" s="3">
        <v>57</v>
      </c>
      <c r="GX35" s="3">
        <v>59</v>
      </c>
      <c r="GY35" s="3">
        <v>67</v>
      </c>
      <c r="GZ35" s="3">
        <v>62</v>
      </c>
      <c r="HA35" s="3">
        <v>45</v>
      </c>
      <c r="HB35" s="3">
        <v>39</v>
      </c>
      <c r="HC35" s="3">
        <v>52</v>
      </c>
      <c r="HD35" s="3">
        <v>55</v>
      </c>
      <c r="HE35" s="3">
        <v>60</v>
      </c>
      <c r="HF35" s="3">
        <v>53</v>
      </c>
      <c r="HG35" s="3">
        <v>55</v>
      </c>
      <c r="HH35" s="3">
        <v>55</v>
      </c>
      <c r="HI35" s="3">
        <v>3</v>
      </c>
      <c r="HJ35" s="3">
        <v>3</v>
      </c>
      <c r="HK35" s="3">
        <v>3</v>
      </c>
      <c r="HL35" s="3">
        <v>4</v>
      </c>
      <c r="HM35" s="3">
        <v>3</v>
      </c>
      <c r="HN35" s="3">
        <v>4</v>
      </c>
      <c r="HT35" s="3">
        <v>9</v>
      </c>
      <c r="HU35" s="3">
        <v>9</v>
      </c>
      <c r="HV35" s="3">
        <v>6</v>
      </c>
      <c r="HW35" s="3">
        <v>6</v>
      </c>
      <c r="HX35" s="3">
        <v>6</v>
      </c>
      <c r="HY35" s="3">
        <v>2</v>
      </c>
      <c r="HZ35" s="3">
        <v>2</v>
      </c>
      <c r="IA35" s="3">
        <v>2</v>
      </c>
      <c r="IB35" s="3">
        <v>2</v>
      </c>
      <c r="IC35" s="3">
        <v>2</v>
      </c>
      <c r="ID35" s="3">
        <v>1</v>
      </c>
      <c r="IE35" s="3">
        <v>1</v>
      </c>
      <c r="IF35" s="3">
        <v>1</v>
      </c>
      <c r="IG35" s="3">
        <v>1</v>
      </c>
      <c r="IH35" s="3">
        <v>1</v>
      </c>
      <c r="II35" s="3">
        <v>30</v>
      </c>
      <c r="IJ35" s="3">
        <v>4</v>
      </c>
      <c r="IL35" s="3">
        <v>45</v>
      </c>
      <c r="IM35" s="3">
        <v>70</v>
      </c>
      <c r="IN35" s="3">
        <v>41</v>
      </c>
      <c r="IO35" s="3">
        <v>27</v>
      </c>
      <c r="IP35" s="2">
        <f t="shared" si="29"/>
        <v>25</v>
      </c>
      <c r="IQ35" s="2">
        <f t="shared" si="17"/>
        <v>373134.32835820899</v>
      </c>
      <c r="IR35" s="9">
        <v>181.13496932515332</v>
      </c>
      <c r="IS35" s="2">
        <f t="shared" si="9"/>
        <v>3.1230167125026433</v>
      </c>
      <c r="IT35" s="2">
        <f t="shared" si="10"/>
        <v>3123.0167125026433</v>
      </c>
      <c r="IU35" s="2">
        <f t="shared" si="21"/>
        <v>157416417910.44778</v>
      </c>
      <c r="IV35" s="11">
        <f t="shared" si="18"/>
        <v>2400.4922957667759</v>
      </c>
      <c r="IW35" s="12">
        <f t="shared" si="19"/>
        <v>-1.4999999999999999E-8</v>
      </c>
      <c r="IX35" s="13">
        <f t="shared" si="11"/>
        <v>6.2461597988376418</v>
      </c>
      <c r="IY35" s="13">
        <f t="shared" si="20"/>
        <v>1.4046401446132351</v>
      </c>
    </row>
    <row r="36" spans="1:259" ht="14.5" x14ac:dyDescent="0.35">
      <c r="A36" s="3">
        <v>32</v>
      </c>
      <c r="B36" s="3" t="s">
        <v>639</v>
      </c>
      <c r="C36" s="5">
        <v>24.257534246575343</v>
      </c>
      <c r="D36" s="6" t="s">
        <v>253</v>
      </c>
      <c r="E36" s="7">
        <f t="shared" si="0"/>
        <v>1</v>
      </c>
      <c r="F36" s="6" t="s">
        <v>481</v>
      </c>
      <c r="G36" s="6" t="s">
        <v>287</v>
      </c>
      <c r="H36" s="3">
        <v>2</v>
      </c>
      <c r="I36" s="6" t="s">
        <v>518</v>
      </c>
      <c r="J36" s="3">
        <v>2015</v>
      </c>
      <c r="K36" s="6" t="s">
        <v>482</v>
      </c>
      <c r="P36" s="6" t="s">
        <v>422</v>
      </c>
      <c r="Q36" s="6" t="s">
        <v>405</v>
      </c>
      <c r="S36" s="6" t="s">
        <v>230</v>
      </c>
      <c r="W36" s="6" t="s">
        <v>441</v>
      </c>
      <c r="X36" s="6" t="s">
        <v>483</v>
      </c>
      <c r="Y36" s="6" t="s">
        <v>484</v>
      </c>
      <c r="AC36" s="6" t="s">
        <v>224</v>
      </c>
      <c r="AD36" s="6" t="s">
        <v>225</v>
      </c>
      <c r="AE36" s="6" t="s">
        <v>226</v>
      </c>
      <c r="AF36" s="6" t="s">
        <v>227</v>
      </c>
      <c r="AG36" s="3">
        <v>7</v>
      </c>
      <c r="AH36" s="6" t="s">
        <v>297</v>
      </c>
      <c r="AI36" s="6" t="s">
        <v>485</v>
      </c>
      <c r="AJ36" s="3">
        <v>9</v>
      </c>
      <c r="AK36" s="6" t="s">
        <v>486</v>
      </c>
      <c r="AL36" s="6" t="s">
        <v>487</v>
      </c>
      <c r="AM36" s="6" t="s">
        <v>301</v>
      </c>
      <c r="AN36" s="6" t="s">
        <v>488</v>
      </c>
      <c r="AO36" s="6" t="s">
        <v>489</v>
      </c>
      <c r="AW36" s="6" t="s">
        <v>248</v>
      </c>
      <c r="AX36" s="6" t="s">
        <v>249</v>
      </c>
      <c r="AY36" s="4">
        <v>43027</v>
      </c>
      <c r="AZ36" s="6" t="s">
        <v>230</v>
      </c>
      <c r="BA36" s="6" t="s">
        <v>300</v>
      </c>
      <c r="BB36" s="3">
        <f t="shared" si="28"/>
        <v>0</v>
      </c>
      <c r="BC36" s="3"/>
      <c r="BD36" s="3"/>
      <c r="BE36" s="6" t="s">
        <v>230</v>
      </c>
      <c r="BH36" s="6" t="s">
        <v>251</v>
      </c>
      <c r="BI36" s="6" t="s">
        <v>490</v>
      </c>
      <c r="BK36" s="6" t="s">
        <v>251</v>
      </c>
      <c r="BL36" s="6" t="s">
        <v>251</v>
      </c>
      <c r="BM36" s="8" t="s">
        <v>518</v>
      </c>
      <c r="BN36" s="8" t="s">
        <v>518</v>
      </c>
      <c r="BO36" s="8" t="s">
        <v>518</v>
      </c>
      <c r="BP36" s="8" t="s">
        <v>518</v>
      </c>
      <c r="BQ36" s="3">
        <v>72</v>
      </c>
      <c r="BR36" s="3">
        <f t="shared" si="2"/>
        <v>13.888888888888889</v>
      </c>
      <c r="BS36" s="6" t="s">
        <v>491</v>
      </c>
      <c r="BT36" s="3">
        <v>173</v>
      </c>
      <c r="BU36" s="3">
        <v>24.1</v>
      </c>
      <c r="BV36" s="3">
        <v>79</v>
      </c>
      <c r="BW36" s="3">
        <v>12165</v>
      </c>
      <c r="BX36" s="3">
        <v>121</v>
      </c>
      <c r="BY36" s="3">
        <v>36.5</v>
      </c>
      <c r="BZ36" s="3">
        <v>62</v>
      </c>
      <c r="CA36" s="3">
        <v>119</v>
      </c>
      <c r="CB36" s="3">
        <f t="shared" si="25"/>
        <v>57</v>
      </c>
      <c r="CC36" s="3">
        <v>5.8</v>
      </c>
      <c r="CD36" s="3">
        <v>6.8</v>
      </c>
      <c r="CE36" s="3">
        <v>406</v>
      </c>
      <c r="CF36" s="3">
        <v>280</v>
      </c>
      <c r="CG36" s="3">
        <v>55</v>
      </c>
      <c r="CH36" s="3">
        <v>67</v>
      </c>
      <c r="CI36" s="3">
        <v>2.5499999999999998</v>
      </c>
      <c r="CJ36" s="3">
        <v>5.22</v>
      </c>
      <c r="CK36" s="3">
        <v>2.2000000000000002</v>
      </c>
      <c r="CL36" s="3">
        <v>1.1599999999999999</v>
      </c>
      <c r="CM36" s="3">
        <v>138</v>
      </c>
      <c r="CN36" s="3">
        <v>140</v>
      </c>
      <c r="CO36" s="3">
        <v>141</v>
      </c>
      <c r="CP36" s="3">
        <v>136</v>
      </c>
      <c r="CQ36" s="3">
        <v>140</v>
      </c>
      <c r="CR36" s="3">
        <v>140</v>
      </c>
      <c r="CS36" s="3">
        <v>4.5</v>
      </c>
      <c r="CT36" s="3">
        <v>4.3</v>
      </c>
      <c r="CU36" s="3">
        <v>3.8</v>
      </c>
      <c r="CV36" s="3">
        <v>4.2</v>
      </c>
      <c r="CW36" s="3">
        <v>4</v>
      </c>
      <c r="CX36" s="3">
        <v>4.2</v>
      </c>
      <c r="CY36" s="3">
        <v>101</v>
      </c>
      <c r="CZ36" s="3">
        <v>3</v>
      </c>
      <c r="DA36" s="3">
        <v>102</v>
      </c>
      <c r="DB36" s="3">
        <v>96</v>
      </c>
      <c r="DC36" s="3">
        <v>101</v>
      </c>
      <c r="DD36" s="3">
        <v>100</v>
      </c>
      <c r="DE36" s="3">
        <v>24</v>
      </c>
      <c r="DF36" s="3">
        <v>25</v>
      </c>
      <c r="DG36" s="3">
        <v>25</v>
      </c>
      <c r="DH36" s="3">
        <v>25</v>
      </c>
      <c r="DI36" s="3">
        <v>26</v>
      </c>
      <c r="DJ36" s="3">
        <v>25</v>
      </c>
      <c r="DK36" s="3">
        <v>97</v>
      </c>
      <c r="DL36" s="3">
        <v>108</v>
      </c>
      <c r="DM36" s="6" t="s">
        <v>492</v>
      </c>
      <c r="DN36" s="3">
        <v>113</v>
      </c>
      <c r="DO36" s="3">
        <v>90</v>
      </c>
      <c r="DP36" s="3">
        <v>103</v>
      </c>
      <c r="DQ36" s="3">
        <v>90</v>
      </c>
      <c r="DR36" s="3">
        <v>82</v>
      </c>
      <c r="DS36" s="6" t="s">
        <v>493</v>
      </c>
      <c r="DT36" s="3">
        <v>78</v>
      </c>
      <c r="DU36" s="3">
        <v>90</v>
      </c>
      <c r="DV36" s="3">
        <v>87</v>
      </c>
      <c r="DW36" s="3">
        <v>2.33</v>
      </c>
      <c r="DX36" s="3">
        <v>2.4</v>
      </c>
      <c r="DY36" s="3">
        <v>2.4</v>
      </c>
      <c r="DZ36" s="3">
        <v>2.2799999999999998</v>
      </c>
      <c r="EA36" s="3">
        <v>2.4</v>
      </c>
      <c r="EB36" s="3">
        <v>2.4</v>
      </c>
      <c r="EC36" s="3">
        <v>0.8</v>
      </c>
      <c r="ED36" s="3">
        <v>0.93</v>
      </c>
      <c r="EE36" s="3">
        <v>0.88</v>
      </c>
      <c r="EF36" s="3">
        <v>0.9</v>
      </c>
      <c r="EG36" s="3">
        <v>0.84</v>
      </c>
      <c r="EH36" s="3">
        <v>0.92</v>
      </c>
      <c r="EI36" s="3">
        <v>1.28</v>
      </c>
      <c r="EJ36" s="3">
        <v>1.1100000000000001</v>
      </c>
      <c r="EK36" s="3">
        <v>1.26</v>
      </c>
      <c r="EL36" s="3">
        <v>0.85</v>
      </c>
      <c r="EM36" s="3">
        <v>1.41</v>
      </c>
      <c r="EN36" s="3">
        <v>0.88</v>
      </c>
      <c r="EO36" s="3">
        <v>7</v>
      </c>
      <c r="EP36" s="3">
        <f t="shared" si="4"/>
        <v>33.593750000000007</v>
      </c>
      <c r="EQ36" s="3">
        <f t="shared" si="12"/>
        <v>13.281249999999995</v>
      </c>
      <c r="ER36" s="3">
        <f t="shared" si="13"/>
        <v>1.5625000000000013</v>
      </c>
      <c r="ES36" s="3">
        <f t="shared" si="30"/>
        <v>0.85</v>
      </c>
      <c r="ET36" s="3">
        <f t="shared" si="5"/>
        <v>0.43000000000000005</v>
      </c>
      <c r="EU36" s="3">
        <f t="shared" si="6"/>
        <v>33.593750000000007</v>
      </c>
      <c r="EV36" s="3">
        <v>1</v>
      </c>
      <c r="EW36" s="3">
        <v>5</v>
      </c>
      <c r="EX36" s="3">
        <v>12</v>
      </c>
      <c r="EY36" s="3">
        <v>94</v>
      </c>
      <c r="EZ36" s="3">
        <v>228.89</v>
      </c>
      <c r="FA36" s="3">
        <v>204.52</v>
      </c>
      <c r="FB36" s="3">
        <v>301.39</v>
      </c>
      <c r="FC36" s="3">
        <v>225.7</v>
      </c>
      <c r="FD36" s="9">
        <v>98.312499999999986</v>
      </c>
      <c r="FE36" s="9">
        <v>57.6875</v>
      </c>
      <c r="FF36" s="9">
        <v>54.25</v>
      </c>
      <c r="FG36" s="10">
        <v>81.750000000000014</v>
      </c>
      <c r="FH36" s="9">
        <f t="shared" si="26"/>
        <v>-41.322314049586765</v>
      </c>
      <c r="FI36" s="9">
        <f t="shared" si="27"/>
        <v>-44.818817546090266</v>
      </c>
      <c r="FJ36" s="9">
        <f t="shared" si="14"/>
        <v>81.750000000000014</v>
      </c>
      <c r="FK36" s="9">
        <f t="shared" si="15"/>
        <v>-16.846789574062274</v>
      </c>
      <c r="FL36" s="2">
        <v>379.6</v>
      </c>
      <c r="FM36" s="2">
        <v>53.1</v>
      </c>
      <c r="FN36" s="2">
        <v>25.35</v>
      </c>
      <c r="FO36" s="2">
        <v>42.35</v>
      </c>
      <c r="FP36" s="3"/>
      <c r="FQ36" s="3">
        <v>82</v>
      </c>
      <c r="FR36" s="3">
        <v>8.8000000000000007</v>
      </c>
      <c r="FS36" s="3"/>
      <c r="FT36" s="3">
        <v>3</v>
      </c>
      <c r="FU36" s="3">
        <v>3</v>
      </c>
      <c r="FV36" s="3">
        <v>3.6</v>
      </c>
      <c r="FW36" s="3">
        <v>4</v>
      </c>
      <c r="FX36" s="3">
        <v>2</v>
      </c>
      <c r="FY36" s="3">
        <v>2</v>
      </c>
      <c r="FZ36" s="3">
        <v>2</v>
      </c>
      <c r="GA36" s="3">
        <v>2</v>
      </c>
      <c r="GB36" s="3">
        <v>2</v>
      </c>
      <c r="GC36" s="3">
        <v>2084</v>
      </c>
      <c r="GD36" s="3">
        <f t="shared" si="16"/>
        <v>7.6420444028732577</v>
      </c>
      <c r="GE36" s="3">
        <v>34</v>
      </c>
      <c r="GF36" s="3">
        <v>34</v>
      </c>
      <c r="GG36" s="3">
        <v>34</v>
      </c>
      <c r="GH36" s="3">
        <v>34</v>
      </c>
      <c r="GI36" s="3">
        <v>35</v>
      </c>
      <c r="GJ36" s="3">
        <v>35</v>
      </c>
      <c r="GQ36" s="3">
        <v>14</v>
      </c>
      <c r="GR36" s="3">
        <v>14</v>
      </c>
      <c r="GS36" s="3">
        <v>24</v>
      </c>
      <c r="GT36" s="3">
        <v>18</v>
      </c>
      <c r="GU36" s="3">
        <v>12</v>
      </c>
      <c r="GV36" s="3">
        <v>14</v>
      </c>
      <c r="GW36" s="3">
        <v>11</v>
      </c>
      <c r="GX36" s="3">
        <v>12</v>
      </c>
      <c r="GY36" s="3">
        <v>12</v>
      </c>
      <c r="GZ36" s="3">
        <v>14</v>
      </c>
      <c r="HA36" s="3">
        <v>14</v>
      </c>
      <c r="HB36" s="3">
        <v>15</v>
      </c>
      <c r="HC36" s="3">
        <v>64</v>
      </c>
      <c r="HD36" s="3">
        <v>75</v>
      </c>
      <c r="HE36" s="3">
        <v>77</v>
      </c>
      <c r="HF36" s="3">
        <v>76</v>
      </c>
      <c r="HG36" s="3">
        <v>66</v>
      </c>
      <c r="HH36" s="3">
        <v>58</v>
      </c>
      <c r="HI36" s="3">
        <v>5</v>
      </c>
      <c r="HJ36" s="3">
        <v>5</v>
      </c>
      <c r="HK36" s="3">
        <v>8</v>
      </c>
      <c r="HL36" s="3">
        <v>5</v>
      </c>
      <c r="HM36" s="3">
        <v>8</v>
      </c>
      <c r="HN36" s="3">
        <v>7</v>
      </c>
      <c r="HY36" s="3">
        <v>7</v>
      </c>
      <c r="HZ36" s="3">
        <v>6</v>
      </c>
      <c r="IA36" s="3">
        <v>5</v>
      </c>
      <c r="IB36" s="3">
        <v>5</v>
      </c>
      <c r="IC36" s="3">
        <v>5</v>
      </c>
      <c r="ID36" s="3">
        <v>9</v>
      </c>
      <c r="IE36" s="3">
        <v>8</v>
      </c>
      <c r="IF36" s="3">
        <v>7</v>
      </c>
      <c r="IG36" s="3">
        <v>7</v>
      </c>
      <c r="IH36" s="3">
        <v>7</v>
      </c>
      <c r="II36" s="3">
        <v>24</v>
      </c>
      <c r="IJ36" s="3">
        <v>2</v>
      </c>
      <c r="IL36" s="3">
        <v>5</v>
      </c>
      <c r="IM36" s="3">
        <v>68</v>
      </c>
      <c r="IN36" s="3">
        <v>14.9</v>
      </c>
      <c r="IO36" s="3"/>
      <c r="IP36" s="2">
        <f t="shared" si="29"/>
        <v>63</v>
      </c>
      <c r="IQ36" s="2">
        <f t="shared" si="17"/>
        <v>507462.6865671642</v>
      </c>
      <c r="IR36" s="9">
        <v>228.8863109048724</v>
      </c>
      <c r="IS36" s="2">
        <f t="shared" si="9"/>
        <v>3.9463157052564206</v>
      </c>
      <c r="IT36" s="2">
        <f t="shared" si="10"/>
        <v>3946.3157052564206</v>
      </c>
      <c r="IU36" s="2">
        <f t="shared" si="21"/>
        <v>213834328358.20895</v>
      </c>
      <c r="IV36" s="11">
        <f t="shared" si="18"/>
        <v>3059.4986056197931</v>
      </c>
      <c r="IW36" s="12">
        <f t="shared" si="19"/>
        <v>-1.2E-8</v>
      </c>
      <c r="IX36" s="13">
        <f t="shared" si="11"/>
        <v>3.9211366882960443</v>
      </c>
      <c r="IY36" s="13">
        <f t="shared" si="20"/>
        <v>1.1978194716321664</v>
      </c>
    </row>
    <row r="37" spans="1:259" ht="14.5" x14ac:dyDescent="0.35">
      <c r="A37" s="3">
        <v>33</v>
      </c>
      <c r="B37" s="3" t="s">
        <v>640</v>
      </c>
      <c r="C37" s="5">
        <v>19.041095890410958</v>
      </c>
      <c r="D37" s="6" t="s">
        <v>253</v>
      </c>
      <c r="E37" s="7">
        <f t="shared" si="0"/>
        <v>1</v>
      </c>
      <c r="F37" s="6" t="s">
        <v>348</v>
      </c>
      <c r="G37" s="6" t="s">
        <v>287</v>
      </c>
      <c r="H37" s="3">
        <v>2</v>
      </c>
      <c r="I37" s="6" t="s">
        <v>518</v>
      </c>
      <c r="J37" s="3">
        <v>2017</v>
      </c>
      <c r="K37" s="6" t="s">
        <v>494</v>
      </c>
      <c r="P37" s="6" t="s">
        <v>422</v>
      </c>
      <c r="Q37" s="6" t="s">
        <v>405</v>
      </c>
      <c r="X37" s="6" t="s">
        <v>408</v>
      </c>
      <c r="Y37" s="6" t="s">
        <v>429</v>
      </c>
      <c r="Z37" s="6" t="s">
        <v>495</v>
      </c>
      <c r="AA37" s="6" t="s">
        <v>428</v>
      </c>
      <c r="AB37" s="6" t="s">
        <v>496</v>
      </c>
      <c r="AC37" s="6" t="s">
        <v>224</v>
      </c>
      <c r="AD37" s="6" t="s">
        <v>225</v>
      </c>
      <c r="AE37" s="6" t="s">
        <v>226</v>
      </c>
      <c r="AF37" s="6" t="s">
        <v>227</v>
      </c>
      <c r="AG37" s="3">
        <v>0</v>
      </c>
      <c r="AJ37" s="3">
        <v>1</v>
      </c>
      <c r="AK37" s="6" t="s">
        <v>412</v>
      </c>
      <c r="AL37" s="6" t="s">
        <v>300</v>
      </c>
      <c r="AM37" s="6" t="s">
        <v>430</v>
      </c>
      <c r="AN37" s="6" t="s">
        <v>430</v>
      </c>
      <c r="AO37" s="6" t="s">
        <v>414</v>
      </c>
      <c r="AW37" s="6" t="s">
        <v>248</v>
      </c>
      <c r="AX37" s="6" t="s">
        <v>249</v>
      </c>
      <c r="AY37" s="4">
        <v>43034</v>
      </c>
      <c r="AZ37" s="6" t="s">
        <v>220</v>
      </c>
      <c r="BA37" s="6" t="s">
        <v>518</v>
      </c>
      <c r="BB37" s="3">
        <f t="shared" si="28"/>
        <v>1</v>
      </c>
      <c r="BC37" s="3">
        <v>1</v>
      </c>
      <c r="BD37" s="3">
        <v>1</v>
      </c>
      <c r="BE37" s="6" t="s">
        <v>230</v>
      </c>
      <c r="BH37" s="6" t="s">
        <v>251</v>
      </c>
      <c r="BI37" s="6" t="s">
        <v>251</v>
      </c>
      <c r="BJ37" s="6" t="s">
        <v>251</v>
      </c>
      <c r="BK37" s="6" t="s">
        <v>497</v>
      </c>
      <c r="BL37" s="6" t="s">
        <v>497</v>
      </c>
      <c r="BM37" s="8" t="s">
        <v>404</v>
      </c>
      <c r="BN37" s="8" t="s">
        <v>518</v>
      </c>
      <c r="BO37" s="8" t="s">
        <v>300</v>
      </c>
      <c r="BP37" s="8" t="s">
        <v>300</v>
      </c>
      <c r="BQ37" s="3">
        <v>72</v>
      </c>
      <c r="BR37" s="3">
        <f t="shared" si="2"/>
        <v>13.888888888888889</v>
      </c>
      <c r="BS37" s="6" t="s">
        <v>237</v>
      </c>
      <c r="BT37" s="3">
        <v>202</v>
      </c>
      <c r="BU37" s="3">
        <v>17.600000000000001</v>
      </c>
      <c r="BV37" s="3">
        <v>85</v>
      </c>
      <c r="BW37" s="3">
        <v>13382</v>
      </c>
      <c r="BX37" s="3">
        <v>133</v>
      </c>
      <c r="BY37" s="3">
        <v>36.5</v>
      </c>
      <c r="BZ37" s="3">
        <v>109</v>
      </c>
      <c r="CA37" s="3">
        <v>115</v>
      </c>
      <c r="CB37" s="3">
        <f t="shared" si="25"/>
        <v>6</v>
      </c>
      <c r="CC37" s="3">
        <v>10.9</v>
      </c>
      <c r="CD37" s="3">
        <v>9.6999999999999993</v>
      </c>
      <c r="CE37" s="3">
        <v>499</v>
      </c>
      <c r="CF37" s="3">
        <v>544</v>
      </c>
      <c r="CG37" s="3">
        <v>82</v>
      </c>
      <c r="CH37" s="3">
        <v>82</v>
      </c>
      <c r="CI37" s="3">
        <v>10.14</v>
      </c>
      <c r="CJ37" s="3">
        <v>7.7</v>
      </c>
      <c r="CK37" s="3">
        <v>0.55000000000000004</v>
      </c>
      <c r="CL37" s="3">
        <v>0.82</v>
      </c>
      <c r="CM37" s="3">
        <v>140</v>
      </c>
      <c r="CN37" s="3">
        <v>0</v>
      </c>
      <c r="CO37" s="3">
        <v>142</v>
      </c>
      <c r="CP37" s="3">
        <v>142</v>
      </c>
      <c r="CQ37" s="3">
        <v>139</v>
      </c>
      <c r="CR37" s="3">
        <v>135</v>
      </c>
      <c r="CS37" s="3">
        <v>4.9000000000000004</v>
      </c>
      <c r="CT37" s="3">
        <v>0</v>
      </c>
      <c r="CU37" s="3">
        <v>3.9</v>
      </c>
      <c r="CV37" s="3">
        <v>4.0999999999999996</v>
      </c>
      <c r="CW37" s="3">
        <v>4.4000000000000004</v>
      </c>
      <c r="CX37" s="3">
        <v>4.3</v>
      </c>
      <c r="CY37" s="3">
        <v>100</v>
      </c>
      <c r="CZ37" s="3">
        <v>0</v>
      </c>
      <c r="DA37" s="3">
        <v>99</v>
      </c>
      <c r="DB37" s="3">
        <v>101</v>
      </c>
      <c r="DC37" s="3">
        <v>103</v>
      </c>
      <c r="DD37" s="3">
        <v>92</v>
      </c>
      <c r="DE37" s="3">
        <v>23</v>
      </c>
      <c r="DF37" s="3">
        <v>0</v>
      </c>
      <c r="DG37" s="3">
        <v>27</v>
      </c>
      <c r="DH37" s="3">
        <v>29</v>
      </c>
      <c r="DI37" s="3">
        <v>25</v>
      </c>
      <c r="DJ37" s="3">
        <v>27</v>
      </c>
      <c r="DK37" s="3">
        <v>59</v>
      </c>
      <c r="DL37" s="3"/>
      <c r="DM37" s="6" t="s">
        <v>498</v>
      </c>
      <c r="DN37" s="3">
        <v>72</v>
      </c>
      <c r="DO37" s="3">
        <v>64</v>
      </c>
      <c r="DP37" s="3">
        <v>109</v>
      </c>
      <c r="DQ37" s="3">
        <v>90</v>
      </c>
      <c r="DR37" s="3">
        <v>0</v>
      </c>
      <c r="DS37" s="6" t="s">
        <v>239</v>
      </c>
      <c r="DT37" s="3">
        <v>90</v>
      </c>
      <c r="DU37" s="3">
        <v>90</v>
      </c>
      <c r="DV37" s="3">
        <v>84</v>
      </c>
      <c r="DW37" s="3">
        <v>2.48</v>
      </c>
      <c r="DX37" s="3"/>
      <c r="DY37" s="3">
        <v>2.4500000000000002</v>
      </c>
      <c r="DZ37" s="3">
        <v>2.4</v>
      </c>
      <c r="EA37" s="3">
        <v>2.4500000000000002</v>
      </c>
      <c r="EB37" s="3">
        <v>2.38</v>
      </c>
      <c r="EC37" s="3">
        <v>0.85</v>
      </c>
      <c r="ED37" s="3"/>
      <c r="EE37" s="3">
        <v>0.76</v>
      </c>
      <c r="EF37" s="3">
        <v>0.76</v>
      </c>
      <c r="EG37" s="3">
        <v>0.78</v>
      </c>
      <c r="EH37" s="3">
        <v>0.87</v>
      </c>
      <c r="EI37" s="3">
        <v>1.24</v>
      </c>
      <c r="EJ37" s="3"/>
      <c r="EK37" s="3">
        <v>0.86</v>
      </c>
      <c r="EL37" s="3">
        <v>0.57999999999999996</v>
      </c>
      <c r="EM37" s="3">
        <v>1.1399999999999999</v>
      </c>
      <c r="EN37" s="3">
        <v>1.1200000000000001</v>
      </c>
      <c r="EO37" s="3">
        <v>7</v>
      </c>
      <c r="EP37" s="3">
        <f t="shared" si="4"/>
        <v>53.225806451612911</v>
      </c>
      <c r="EQ37" s="3"/>
      <c r="ER37" s="3">
        <f t="shared" si="13"/>
        <v>30.64516129032258</v>
      </c>
      <c r="ES37" s="3">
        <f t="shared" si="30"/>
        <v>0.57999999999999996</v>
      </c>
      <c r="ET37" s="3">
        <f t="shared" si="5"/>
        <v>0.66</v>
      </c>
      <c r="EU37" s="3">
        <f t="shared" si="6"/>
        <v>53.225806451612911</v>
      </c>
      <c r="EV37" s="3">
        <v>3</v>
      </c>
      <c r="EW37" s="3">
        <v>2.5</v>
      </c>
      <c r="EX37" s="3">
        <v>26</v>
      </c>
      <c r="EY37" s="3">
        <v>50</v>
      </c>
      <c r="EZ37" s="3">
        <v>139.85</v>
      </c>
      <c r="FA37" s="3">
        <v>148.84</v>
      </c>
      <c r="FB37" s="3">
        <v>234.98</v>
      </c>
      <c r="FC37" s="3">
        <v>209.74</v>
      </c>
      <c r="FD37" s="9">
        <v>50.363636363636367</v>
      </c>
      <c r="FE37" s="9">
        <v>60.187500000000007</v>
      </c>
      <c r="FF37" s="9">
        <v>43.312500000000007</v>
      </c>
      <c r="FG37" s="10">
        <v>14.93927125506073</v>
      </c>
      <c r="FH37" s="9">
        <f t="shared" si="26"/>
        <v>19.505866425992785</v>
      </c>
      <c r="FI37" s="9">
        <f t="shared" si="27"/>
        <v>-14.000451263537897</v>
      </c>
      <c r="FJ37" s="9">
        <f t="shared" si="14"/>
        <v>60.187500000000007</v>
      </c>
      <c r="FK37" s="9">
        <f t="shared" si="15"/>
        <v>19.505866425992785</v>
      </c>
      <c r="FL37" s="2">
        <v>21.35</v>
      </c>
      <c r="FM37" s="3">
        <v>30.35</v>
      </c>
      <c r="FN37" s="2">
        <v>26.6</v>
      </c>
      <c r="FO37" s="2">
        <v>6.61</v>
      </c>
      <c r="FP37" s="3">
        <v>74</v>
      </c>
      <c r="FQ37" s="3">
        <v>46</v>
      </c>
      <c r="FR37" s="3">
        <v>32</v>
      </c>
      <c r="FS37" s="3"/>
      <c r="FT37" s="3">
        <v>5</v>
      </c>
      <c r="FU37" s="3">
        <v>14</v>
      </c>
      <c r="FV37" s="3">
        <v>2.7</v>
      </c>
      <c r="FW37" s="3">
        <v>9</v>
      </c>
      <c r="FX37" s="3">
        <v>3</v>
      </c>
      <c r="FY37" s="3"/>
      <c r="FZ37" s="3">
        <v>2</v>
      </c>
      <c r="GA37" s="3">
        <v>13</v>
      </c>
      <c r="GB37" s="3">
        <v>169</v>
      </c>
      <c r="GC37" s="3">
        <v>112</v>
      </c>
      <c r="GD37" s="3">
        <f t="shared" si="16"/>
        <v>4.7184988712950942</v>
      </c>
      <c r="GE37" s="3">
        <v>34</v>
      </c>
      <c r="GF37" s="3">
        <v>0</v>
      </c>
      <c r="GG37" s="3">
        <v>37</v>
      </c>
      <c r="GH37" s="3">
        <v>37</v>
      </c>
      <c r="GI37" s="3">
        <v>39</v>
      </c>
      <c r="GJ37" s="3">
        <v>30</v>
      </c>
      <c r="GQ37" s="3">
        <v>9</v>
      </c>
      <c r="GR37" s="3">
        <v>0</v>
      </c>
      <c r="GS37" s="3">
        <v>11</v>
      </c>
      <c r="GT37" s="3">
        <v>12</v>
      </c>
      <c r="GU37" s="3">
        <v>12</v>
      </c>
      <c r="GV37" s="3">
        <v>5</v>
      </c>
      <c r="GW37" s="3">
        <v>28</v>
      </c>
      <c r="GX37" s="3">
        <v>0</v>
      </c>
      <c r="GY37" s="3">
        <v>30</v>
      </c>
      <c r="GZ37" s="3">
        <v>31</v>
      </c>
      <c r="HA37" s="3">
        <v>28</v>
      </c>
      <c r="HB37" s="3">
        <v>21</v>
      </c>
      <c r="HC37" s="3">
        <v>54</v>
      </c>
      <c r="HD37" s="3">
        <v>0</v>
      </c>
      <c r="HE37" s="3">
        <v>50</v>
      </c>
      <c r="HF37" s="3">
        <v>49</v>
      </c>
      <c r="HG37" s="3">
        <v>51</v>
      </c>
      <c r="HH37" s="3">
        <v>53</v>
      </c>
      <c r="HI37" s="3">
        <v>3</v>
      </c>
      <c r="HJ37" s="3">
        <v>0</v>
      </c>
      <c r="HK37" s="3">
        <v>4</v>
      </c>
      <c r="HL37" s="3">
        <v>5</v>
      </c>
      <c r="HM37" s="3">
        <v>5</v>
      </c>
      <c r="HN37" s="3">
        <v>4</v>
      </c>
      <c r="HZ37" s="3">
        <v>0</v>
      </c>
      <c r="IA37" s="3">
        <v>0</v>
      </c>
      <c r="IB37" s="3">
        <v>2</v>
      </c>
      <c r="IC37" s="3">
        <v>4</v>
      </c>
      <c r="IE37" s="3">
        <v>1</v>
      </c>
      <c r="IF37" s="3">
        <v>1</v>
      </c>
      <c r="IG37" s="3">
        <v>4</v>
      </c>
      <c r="IH37" s="3">
        <v>5</v>
      </c>
      <c r="II37" s="3">
        <v>74</v>
      </c>
      <c r="IJ37" s="3">
        <v>3</v>
      </c>
      <c r="IL37" s="3">
        <v>60</v>
      </c>
      <c r="IM37" s="3">
        <v>85</v>
      </c>
      <c r="IN37" s="3">
        <v>37</v>
      </c>
      <c r="IO37" s="3">
        <v>60</v>
      </c>
      <c r="IP37" s="2">
        <f t="shared" si="29"/>
        <v>25</v>
      </c>
      <c r="IQ37" s="2">
        <f t="shared" si="17"/>
        <v>507462.6865671642</v>
      </c>
      <c r="IR37" s="9">
        <v>139.84918793503482</v>
      </c>
      <c r="IS37" s="2">
        <f t="shared" si="9"/>
        <v>2.4111928954316348</v>
      </c>
      <c r="IT37" s="2">
        <f t="shared" si="10"/>
        <v>2411.192895431635</v>
      </c>
      <c r="IU37" s="2">
        <f t="shared" si="21"/>
        <v>213834328358.20895</v>
      </c>
      <c r="IV37" s="11">
        <f t="shared" si="18"/>
        <v>1975.1126387424429</v>
      </c>
      <c r="IW37" s="12">
        <f t="shared" si="19"/>
        <v>-2.6000000000000001E-8</v>
      </c>
      <c r="IX37" s="13">
        <f t="shared" si="11"/>
        <v>13.145098807268941</v>
      </c>
      <c r="IY37" s="13">
        <f t="shared" si="20"/>
        <v>4.0155333923637828</v>
      </c>
    </row>
    <row r="38" spans="1:259" ht="14.5" x14ac:dyDescent="0.35">
      <c r="A38" s="3">
        <v>34</v>
      </c>
      <c r="B38" s="3" t="s">
        <v>641</v>
      </c>
      <c r="C38" s="5">
        <v>51.610958904109587</v>
      </c>
      <c r="D38" s="6" t="s">
        <v>253</v>
      </c>
      <c r="E38" s="7">
        <f t="shared" si="0"/>
        <v>1</v>
      </c>
      <c r="F38" s="6" t="s">
        <v>348</v>
      </c>
      <c r="G38" s="6" t="s">
        <v>287</v>
      </c>
      <c r="H38" s="3">
        <v>2</v>
      </c>
      <c r="I38" s="6" t="s">
        <v>518</v>
      </c>
      <c r="J38" s="3">
        <v>2915</v>
      </c>
      <c r="K38" s="6" t="s">
        <v>499</v>
      </c>
      <c r="P38" s="6" t="s">
        <v>289</v>
      </c>
      <c r="Q38" s="6" t="s">
        <v>290</v>
      </c>
      <c r="S38" s="6" t="s">
        <v>230</v>
      </c>
      <c r="W38" s="6" t="s">
        <v>500</v>
      </c>
      <c r="X38" s="6" t="s">
        <v>292</v>
      </c>
      <c r="Y38" s="6" t="s">
        <v>501</v>
      </c>
      <c r="Z38" s="6" t="s">
        <v>502</v>
      </c>
      <c r="AA38" s="6" t="s">
        <v>503</v>
      </c>
      <c r="AC38" s="6" t="s">
        <v>224</v>
      </c>
      <c r="AD38" s="6" t="s">
        <v>225</v>
      </c>
      <c r="AE38" s="6" t="s">
        <v>226</v>
      </c>
      <c r="AF38" s="6" t="s">
        <v>227</v>
      </c>
      <c r="AG38" s="3">
        <v>0</v>
      </c>
      <c r="AJ38" s="3">
        <v>1</v>
      </c>
      <c r="AK38" s="6" t="s">
        <v>412</v>
      </c>
      <c r="AL38" s="6" t="s">
        <v>300</v>
      </c>
      <c r="AM38" s="6" t="s">
        <v>430</v>
      </c>
      <c r="AN38" s="6" t="s">
        <v>430</v>
      </c>
      <c r="AO38" s="6" t="s">
        <v>414</v>
      </c>
      <c r="AW38" s="6" t="s">
        <v>248</v>
      </c>
      <c r="AX38" s="6" t="s">
        <v>249</v>
      </c>
      <c r="AY38" s="4">
        <v>43041</v>
      </c>
      <c r="AZ38" s="6" t="s">
        <v>230</v>
      </c>
      <c r="BA38" s="6" t="s">
        <v>300</v>
      </c>
      <c r="BB38" s="3">
        <f t="shared" si="28"/>
        <v>0</v>
      </c>
      <c r="BC38" s="3"/>
      <c r="BD38" s="3"/>
      <c r="BE38" s="6" t="s">
        <v>230</v>
      </c>
      <c r="BH38" s="6" t="s">
        <v>251</v>
      </c>
      <c r="BI38" s="6" t="s">
        <v>251</v>
      </c>
      <c r="BK38" s="6" t="s">
        <v>251</v>
      </c>
      <c r="BL38" s="6" t="s">
        <v>251</v>
      </c>
      <c r="BM38" s="8" t="s">
        <v>300</v>
      </c>
      <c r="BN38" s="8" t="s">
        <v>300</v>
      </c>
      <c r="BO38" s="8" t="s">
        <v>300</v>
      </c>
      <c r="BP38" s="8" t="s">
        <v>300</v>
      </c>
      <c r="BQ38" s="3">
        <v>76</v>
      </c>
      <c r="BR38" s="3">
        <f t="shared" si="2"/>
        <v>13.157894736842104</v>
      </c>
      <c r="BS38" s="6" t="s">
        <v>504</v>
      </c>
      <c r="BT38" s="3">
        <v>175</v>
      </c>
      <c r="BU38" s="3">
        <v>24.8</v>
      </c>
      <c r="BV38" s="3">
        <v>70</v>
      </c>
      <c r="BW38" s="3">
        <v>13080</v>
      </c>
      <c r="BX38" s="3">
        <v>130</v>
      </c>
      <c r="BY38" s="3">
        <v>36.9</v>
      </c>
      <c r="BZ38" s="3">
        <v>130</v>
      </c>
      <c r="CA38" s="3">
        <v>133</v>
      </c>
      <c r="CB38" s="3">
        <f t="shared" si="25"/>
        <v>3</v>
      </c>
      <c r="CC38" s="3">
        <v>5.0999999999999996</v>
      </c>
      <c r="CD38" s="3">
        <v>4</v>
      </c>
      <c r="CE38" s="3">
        <v>269</v>
      </c>
      <c r="CF38" s="3">
        <v>230</v>
      </c>
      <c r="CG38" s="3">
        <v>96</v>
      </c>
      <c r="CH38" s="3">
        <v>99</v>
      </c>
      <c r="CI38" s="3">
        <v>3.19</v>
      </c>
      <c r="CJ38" s="3">
        <v>2.09</v>
      </c>
      <c r="CK38" s="3">
        <v>1.3</v>
      </c>
      <c r="CL38" s="3">
        <v>1.34</v>
      </c>
      <c r="CM38" s="3">
        <v>139</v>
      </c>
      <c r="CN38" s="3">
        <v>136</v>
      </c>
      <c r="CO38" s="3">
        <v>140</v>
      </c>
      <c r="CP38" s="3">
        <v>136</v>
      </c>
      <c r="CQ38" s="3">
        <v>141</v>
      </c>
      <c r="CR38" s="3">
        <v>140</v>
      </c>
      <c r="CS38" s="3">
        <v>4.5</v>
      </c>
      <c r="CT38" s="3">
        <v>4.4000000000000004</v>
      </c>
      <c r="CU38" s="3">
        <v>4.4000000000000004</v>
      </c>
      <c r="CV38" s="3">
        <v>4.5</v>
      </c>
      <c r="CW38" s="3">
        <v>4.5999999999999996</v>
      </c>
      <c r="CX38" s="3">
        <v>4.5</v>
      </c>
      <c r="CY38" s="3">
        <v>100</v>
      </c>
      <c r="CZ38" s="3">
        <v>97</v>
      </c>
      <c r="DA38" s="3">
        <v>102</v>
      </c>
      <c r="DB38" s="3">
        <v>98</v>
      </c>
      <c r="DC38" s="3">
        <v>101</v>
      </c>
      <c r="DD38" s="3">
        <v>102</v>
      </c>
      <c r="DE38" s="3">
        <v>21</v>
      </c>
      <c r="DF38" s="3">
        <v>23</v>
      </c>
      <c r="DG38" s="3">
        <v>23</v>
      </c>
      <c r="DH38" s="3">
        <v>23</v>
      </c>
      <c r="DI38" s="3">
        <v>21</v>
      </c>
      <c r="DJ38" s="3">
        <v>20</v>
      </c>
      <c r="DK38" s="3">
        <v>83</v>
      </c>
      <c r="DL38" s="3">
        <v>84</v>
      </c>
      <c r="DM38" s="6" t="s">
        <v>340</v>
      </c>
      <c r="DN38" s="3">
        <v>77</v>
      </c>
      <c r="DO38" s="3">
        <v>80</v>
      </c>
      <c r="DP38" s="3">
        <v>84</v>
      </c>
      <c r="DQ38" s="3">
        <v>90</v>
      </c>
      <c r="DR38" s="3">
        <v>90</v>
      </c>
      <c r="DS38" s="6" t="s">
        <v>239</v>
      </c>
      <c r="DT38" s="3">
        <v>90</v>
      </c>
      <c r="DU38" s="3">
        <v>90</v>
      </c>
      <c r="DV38" s="3">
        <v>90</v>
      </c>
      <c r="DW38" s="3">
        <v>2.42</v>
      </c>
      <c r="DX38" s="3">
        <v>2.41</v>
      </c>
      <c r="DY38" s="3">
        <v>2.3199999999999998</v>
      </c>
      <c r="DZ38" s="3">
        <v>2.2999999999999998</v>
      </c>
      <c r="EA38" s="3">
        <v>2.2799999999999998</v>
      </c>
      <c r="EB38" s="3">
        <v>2.2999999999999998</v>
      </c>
      <c r="EC38" s="3">
        <v>0.86</v>
      </c>
      <c r="ED38" s="3">
        <v>0.97</v>
      </c>
      <c r="EE38" s="3">
        <v>0.85</v>
      </c>
      <c r="EF38" s="3">
        <v>0.86</v>
      </c>
      <c r="EG38" s="3">
        <v>0.86</v>
      </c>
      <c r="EH38" s="3">
        <v>0.84</v>
      </c>
      <c r="EI38" s="3">
        <v>1.2</v>
      </c>
      <c r="EJ38" s="3">
        <v>1.25</v>
      </c>
      <c r="EK38" s="3">
        <v>0.8</v>
      </c>
      <c r="EL38" s="3">
        <v>0.73</v>
      </c>
      <c r="EM38" s="3">
        <v>0.74</v>
      </c>
      <c r="EN38" s="3">
        <v>0.93</v>
      </c>
      <c r="EO38" s="3">
        <v>7</v>
      </c>
      <c r="EP38" s="3">
        <f t="shared" si="4"/>
        <v>39.166666666666664</v>
      </c>
      <c r="EQ38" s="3">
        <f t="shared" si="12"/>
        <v>-4.1666666666666705</v>
      </c>
      <c r="ER38" s="3">
        <f t="shared" si="13"/>
        <v>33.333333333333329</v>
      </c>
      <c r="ES38" s="3">
        <f t="shared" si="30"/>
        <v>0.73</v>
      </c>
      <c r="ET38" s="3">
        <f t="shared" si="5"/>
        <v>0.47</v>
      </c>
      <c r="EU38" s="3">
        <f t="shared" si="6"/>
        <v>39.166666666666664</v>
      </c>
      <c r="EV38" s="3">
        <v>2</v>
      </c>
      <c r="EW38" s="3">
        <v>5.0999999999999996</v>
      </c>
      <c r="EX38" s="3">
        <v>56</v>
      </c>
      <c r="EY38" s="3">
        <v>86</v>
      </c>
      <c r="EZ38" s="3">
        <v>235.27</v>
      </c>
      <c r="FA38" s="3">
        <v>199.88</v>
      </c>
      <c r="FB38" s="3">
        <v>239.91</v>
      </c>
      <c r="FC38" s="3">
        <v>180.61</v>
      </c>
      <c r="FD38" s="9">
        <v>27.062500000000004</v>
      </c>
      <c r="FE38" s="9">
        <v>154.25</v>
      </c>
      <c r="FF38" s="9">
        <v>148.9375</v>
      </c>
      <c r="FG38" s="10">
        <v>40.187500000000007</v>
      </c>
      <c r="FH38" s="9">
        <f t="shared" si="26"/>
        <v>469.97690531177818</v>
      </c>
      <c r="FI38" s="9">
        <f t="shared" si="27"/>
        <v>450.34642032332562</v>
      </c>
      <c r="FJ38" s="9">
        <f t="shared" si="14"/>
        <v>154.25</v>
      </c>
      <c r="FK38" s="9">
        <f t="shared" si="15"/>
        <v>469.97690531177818</v>
      </c>
      <c r="FL38" s="2">
        <v>36.85</v>
      </c>
      <c r="FM38" s="2">
        <v>78.099999999999994</v>
      </c>
      <c r="FN38" s="2">
        <v>43.1</v>
      </c>
      <c r="FO38" s="2">
        <v>26.1</v>
      </c>
      <c r="FP38" s="3">
        <v>6.3</v>
      </c>
      <c r="FQ38" s="3">
        <v>34</v>
      </c>
      <c r="FR38" s="3">
        <v>39</v>
      </c>
      <c r="FS38" s="3"/>
      <c r="FT38" s="3">
        <v>14</v>
      </c>
      <c r="FU38" s="3">
        <v>36</v>
      </c>
      <c r="FV38" s="3">
        <v>2.8</v>
      </c>
      <c r="FW38" s="3">
        <v>24</v>
      </c>
      <c r="FX38" s="3">
        <v>2</v>
      </c>
      <c r="FY38" s="3">
        <v>2</v>
      </c>
      <c r="FZ38" s="3">
        <v>2</v>
      </c>
      <c r="GA38" s="3">
        <v>2</v>
      </c>
      <c r="GB38" s="3">
        <v>2</v>
      </c>
      <c r="GC38" s="3">
        <v>15</v>
      </c>
      <c r="GD38" s="3">
        <f t="shared" si="16"/>
        <v>2.7080502011022101</v>
      </c>
      <c r="GE38" s="3">
        <v>38</v>
      </c>
      <c r="GF38" s="3">
        <v>12</v>
      </c>
      <c r="GG38" s="3">
        <v>38</v>
      </c>
      <c r="GH38" s="3">
        <v>38</v>
      </c>
      <c r="GI38" s="3">
        <v>38</v>
      </c>
      <c r="GJ38" s="3">
        <v>37</v>
      </c>
      <c r="GQ38" s="3">
        <v>13</v>
      </c>
      <c r="GR38" s="3">
        <v>12</v>
      </c>
      <c r="GS38" s="3">
        <v>12</v>
      </c>
      <c r="GT38" s="3">
        <v>18</v>
      </c>
      <c r="GU38" s="3">
        <v>17</v>
      </c>
      <c r="GV38" s="3">
        <v>13</v>
      </c>
      <c r="GW38" s="3">
        <v>11</v>
      </c>
      <c r="GX38" s="3">
        <v>11</v>
      </c>
      <c r="GY38" s="3">
        <v>11</v>
      </c>
      <c r="GZ38" s="3">
        <v>10</v>
      </c>
      <c r="HA38" s="3">
        <v>12</v>
      </c>
      <c r="HB38" s="3">
        <v>10</v>
      </c>
      <c r="HC38" s="3">
        <v>47</v>
      </c>
      <c r="HD38" s="3">
        <v>50</v>
      </c>
      <c r="HE38" s="3">
        <v>50</v>
      </c>
      <c r="HF38" s="3">
        <v>45</v>
      </c>
      <c r="HG38" s="3">
        <v>49</v>
      </c>
      <c r="HH38" s="3">
        <v>48</v>
      </c>
      <c r="HI38" s="3">
        <v>9</v>
      </c>
      <c r="HJ38" s="3">
        <v>12</v>
      </c>
      <c r="HK38" s="3">
        <v>12</v>
      </c>
      <c r="HL38" s="3">
        <v>14</v>
      </c>
      <c r="HM38" s="3">
        <v>13</v>
      </c>
      <c r="HN38" s="3">
        <v>15</v>
      </c>
      <c r="HY38" s="3">
        <v>0</v>
      </c>
      <c r="HZ38" s="3">
        <v>0</v>
      </c>
      <c r="IA38" s="3">
        <v>0</v>
      </c>
      <c r="IB38" s="3">
        <v>0</v>
      </c>
      <c r="IC38" s="3">
        <v>0</v>
      </c>
      <c r="ID38" s="3">
        <v>1</v>
      </c>
      <c r="IE38" s="3">
        <v>1</v>
      </c>
      <c r="IF38" s="3">
        <v>1</v>
      </c>
      <c r="IG38" s="3">
        <v>1</v>
      </c>
      <c r="IH38" s="3">
        <v>0</v>
      </c>
      <c r="II38" s="3">
        <v>11.5</v>
      </c>
      <c r="IJ38" s="3">
        <v>2</v>
      </c>
      <c r="IL38" s="3">
        <v>33.1</v>
      </c>
      <c r="IM38" s="3">
        <v>90</v>
      </c>
      <c r="IN38" s="3">
        <v>9</v>
      </c>
      <c r="IO38" s="3">
        <v>20.3</v>
      </c>
      <c r="IP38" s="2">
        <f t="shared" si="29"/>
        <v>56.9</v>
      </c>
      <c r="IQ38" s="2">
        <f t="shared" si="17"/>
        <v>567164.17910447763</v>
      </c>
      <c r="IR38" s="9">
        <v>235.26682134570768</v>
      </c>
      <c r="IS38" s="2">
        <f t="shared" si="9"/>
        <v>4.0563245059604771</v>
      </c>
      <c r="IT38" s="2">
        <f t="shared" si="10"/>
        <v>4056.3245059604769</v>
      </c>
      <c r="IU38" s="2">
        <f t="shared" si="21"/>
        <v>238908955223.88062</v>
      </c>
      <c r="IV38" s="11">
        <f t="shared" si="18"/>
        <v>3141.5256616350207</v>
      </c>
      <c r="IW38" s="12">
        <f t="shared" si="19"/>
        <v>-5.5999999999999999E-8</v>
      </c>
      <c r="IX38" s="13">
        <f t="shared" si="11"/>
        <v>17.801634050324761</v>
      </c>
      <c r="IY38" s="13">
        <f t="shared" si="20"/>
        <v>6.0756711317727818</v>
      </c>
    </row>
    <row r="39" spans="1:259" ht="14.5" x14ac:dyDescent="0.35">
      <c r="A39" s="3">
        <v>37</v>
      </c>
      <c r="B39" s="3" t="s">
        <v>642</v>
      </c>
      <c r="C39" s="5">
        <v>20.312328767123287</v>
      </c>
      <c r="D39" s="6" t="s">
        <v>253</v>
      </c>
      <c r="E39" s="7">
        <f t="shared" si="0"/>
        <v>1</v>
      </c>
      <c r="F39" s="6" t="s">
        <v>348</v>
      </c>
      <c r="G39" s="6" t="s">
        <v>287</v>
      </c>
      <c r="H39" s="3">
        <v>2</v>
      </c>
      <c r="I39" s="6" t="s">
        <v>518</v>
      </c>
      <c r="J39" s="3">
        <v>2017</v>
      </c>
      <c r="K39" s="6" t="s">
        <v>499</v>
      </c>
      <c r="P39" s="6" t="s">
        <v>422</v>
      </c>
      <c r="Q39" s="6" t="s">
        <v>290</v>
      </c>
      <c r="S39" s="6" t="s">
        <v>230</v>
      </c>
      <c r="X39" s="6" t="s">
        <v>516</v>
      </c>
      <c r="Y39" s="6" t="s">
        <v>517</v>
      </c>
      <c r="AC39" s="6" t="s">
        <v>224</v>
      </c>
      <c r="AD39" s="6" t="s">
        <v>225</v>
      </c>
      <c r="AE39" s="6" t="s">
        <v>226</v>
      </c>
      <c r="AF39" s="6" t="s">
        <v>247</v>
      </c>
      <c r="AG39" s="3">
        <v>0</v>
      </c>
      <c r="AJ39" s="3">
        <v>1</v>
      </c>
      <c r="AK39" s="6" t="s">
        <v>404</v>
      </c>
      <c r="AL39" s="6" t="s">
        <v>300</v>
      </c>
      <c r="AM39" s="6" t="s">
        <v>300</v>
      </c>
      <c r="AN39" s="6" t="s">
        <v>300</v>
      </c>
      <c r="AO39" s="6" t="s">
        <v>518</v>
      </c>
      <c r="AW39" s="6" t="s">
        <v>308</v>
      </c>
      <c r="AX39" s="6" t="s">
        <v>249</v>
      </c>
      <c r="AY39" s="4">
        <v>43061</v>
      </c>
      <c r="AZ39" s="6" t="s">
        <v>230</v>
      </c>
      <c r="BA39" s="6" t="s">
        <v>300</v>
      </c>
      <c r="BB39" s="3">
        <f t="shared" si="28"/>
        <v>0</v>
      </c>
      <c r="BC39" s="3"/>
      <c r="BD39" s="3"/>
      <c r="BE39" s="6" t="s">
        <v>230</v>
      </c>
      <c r="BH39" s="6" t="s">
        <v>251</v>
      </c>
      <c r="BI39" s="6" t="s">
        <v>251</v>
      </c>
      <c r="BJ39" s="6" t="s">
        <v>251</v>
      </c>
      <c r="BK39" s="6" t="s">
        <v>251</v>
      </c>
      <c r="BL39" s="6" t="s">
        <v>251</v>
      </c>
      <c r="BM39" s="8" t="s">
        <v>300</v>
      </c>
      <c r="BN39" s="8" t="s">
        <v>300</v>
      </c>
      <c r="BO39" s="8" t="s">
        <v>300</v>
      </c>
      <c r="BP39" s="8" t="s">
        <v>300</v>
      </c>
      <c r="BQ39" s="3">
        <v>124</v>
      </c>
      <c r="BR39" s="3">
        <f t="shared" si="2"/>
        <v>8.064516129032258</v>
      </c>
      <c r="BT39" s="3">
        <v>188</v>
      </c>
      <c r="BU39" s="3">
        <v>35.1</v>
      </c>
      <c r="BV39" s="3">
        <v>82</v>
      </c>
      <c r="BW39" s="3">
        <v>13281</v>
      </c>
      <c r="BX39" s="3">
        <v>132</v>
      </c>
      <c r="BY39" s="3">
        <v>37.200000000000003</v>
      </c>
      <c r="BZ39" s="3">
        <v>125</v>
      </c>
      <c r="CA39" s="3">
        <v>156</v>
      </c>
      <c r="CB39" s="3">
        <f t="shared" si="25"/>
        <v>31</v>
      </c>
      <c r="CC39" s="3">
        <v>4.9000000000000004</v>
      </c>
      <c r="CD39" s="3">
        <v>5.8</v>
      </c>
      <c r="CE39" s="3">
        <v>150</v>
      </c>
      <c r="CF39" s="3">
        <v>174</v>
      </c>
      <c r="CG39" s="3">
        <v>76</v>
      </c>
      <c r="CH39" s="3">
        <v>81</v>
      </c>
      <c r="CI39" s="3">
        <v>2.78</v>
      </c>
      <c r="CJ39" s="3">
        <v>2.6</v>
      </c>
      <c r="CK39" s="3">
        <v>1.6</v>
      </c>
      <c r="CL39" s="3">
        <v>2.13</v>
      </c>
      <c r="CM39" s="3">
        <v>140</v>
      </c>
      <c r="CN39" s="3">
        <v>143</v>
      </c>
      <c r="CO39" s="3">
        <v>139</v>
      </c>
      <c r="CP39" s="3">
        <v>140</v>
      </c>
      <c r="CQ39" s="3">
        <v>140</v>
      </c>
      <c r="CR39" s="3">
        <v>141</v>
      </c>
      <c r="CS39" s="3">
        <v>4.0999999999999996</v>
      </c>
      <c r="CT39" s="3">
        <v>4.3</v>
      </c>
      <c r="CU39" s="3">
        <v>4</v>
      </c>
      <c r="CV39" s="3">
        <v>4.3</v>
      </c>
      <c r="CW39" s="3">
        <v>4</v>
      </c>
      <c r="CX39" s="3">
        <v>0</v>
      </c>
      <c r="CY39" s="3">
        <v>104</v>
      </c>
      <c r="CZ39" s="3">
        <v>104</v>
      </c>
      <c r="DA39" s="3">
        <v>102</v>
      </c>
      <c r="DB39" s="3">
        <v>103</v>
      </c>
      <c r="DC39" s="3">
        <v>102</v>
      </c>
      <c r="DD39" s="3">
        <v>102</v>
      </c>
      <c r="DE39" s="3">
        <v>19</v>
      </c>
      <c r="DF39" s="3">
        <v>24</v>
      </c>
      <c r="DG39" s="3">
        <v>26</v>
      </c>
      <c r="DH39" s="3">
        <v>22</v>
      </c>
      <c r="DI39" s="3">
        <v>26</v>
      </c>
      <c r="DJ39" s="3">
        <v>22</v>
      </c>
      <c r="DK39" s="3">
        <v>86</v>
      </c>
      <c r="DL39" s="3">
        <v>98</v>
      </c>
      <c r="DM39" s="6" t="s">
        <v>519</v>
      </c>
      <c r="DN39" s="3">
        <v>98</v>
      </c>
      <c r="DO39" s="3">
        <v>98</v>
      </c>
      <c r="DP39" s="3">
        <v>88</v>
      </c>
      <c r="DQ39" s="3">
        <v>90</v>
      </c>
      <c r="DR39" s="3">
        <v>90</v>
      </c>
      <c r="DS39" s="6" t="s">
        <v>239</v>
      </c>
      <c r="DT39" s="3">
        <v>90</v>
      </c>
      <c r="DU39" s="3">
        <v>90</v>
      </c>
      <c r="DV39" s="3">
        <v>90</v>
      </c>
      <c r="DW39" s="3">
        <v>2.2999999999999998</v>
      </c>
      <c r="DX39" s="3">
        <v>2.42</v>
      </c>
      <c r="DY39" s="3">
        <v>2.2599999999999998</v>
      </c>
      <c r="DZ39" s="3">
        <v>2.31</v>
      </c>
      <c r="EA39" s="3">
        <v>2.38</v>
      </c>
      <c r="EB39" s="3">
        <v>2.48</v>
      </c>
      <c r="EC39" s="3">
        <v>0.83</v>
      </c>
      <c r="ED39" s="3">
        <v>0.9</v>
      </c>
      <c r="EE39" s="3">
        <v>0.85</v>
      </c>
      <c r="EF39" s="3">
        <v>0.89</v>
      </c>
      <c r="EG39" s="3">
        <v>0.85</v>
      </c>
      <c r="EH39" s="3">
        <v>0.82</v>
      </c>
      <c r="EI39" s="3">
        <v>1.08</v>
      </c>
      <c r="EJ39" s="3">
        <v>0.92</v>
      </c>
      <c r="EK39" s="3">
        <v>1.01</v>
      </c>
      <c r="EL39" s="3">
        <v>0.99</v>
      </c>
      <c r="EM39" s="3">
        <v>1.01</v>
      </c>
      <c r="EN39" s="3">
        <v>1.43</v>
      </c>
      <c r="EO39" s="3">
        <v>2</v>
      </c>
      <c r="EP39" s="3">
        <f t="shared" si="4"/>
        <v>8.3333333333333393</v>
      </c>
      <c r="EQ39" s="3">
        <f t="shared" si="12"/>
        <v>14.814814814814817</v>
      </c>
      <c r="ER39" s="3">
        <f t="shared" si="13"/>
        <v>6.4814814814814863</v>
      </c>
      <c r="ES39" s="3">
        <f t="shared" si="30"/>
        <v>0.92</v>
      </c>
      <c r="ET39" s="3">
        <f t="shared" si="5"/>
        <v>0.16000000000000003</v>
      </c>
      <c r="EU39" s="3">
        <f t="shared" si="6"/>
        <v>14.814814814814817</v>
      </c>
      <c r="EV39" s="3">
        <v>1</v>
      </c>
      <c r="EW39" s="3">
        <v>5</v>
      </c>
      <c r="EX39" s="3">
        <v>18</v>
      </c>
      <c r="EY39" s="3">
        <v>82</v>
      </c>
      <c r="EZ39" s="3">
        <v>77.2</v>
      </c>
      <c r="FA39" s="3">
        <v>165.95</v>
      </c>
      <c r="FB39" s="3">
        <v>161.02000000000001</v>
      </c>
      <c r="FC39" s="3">
        <v>84.16</v>
      </c>
      <c r="FD39" s="9">
        <v>21.851851851851851</v>
      </c>
      <c r="FE39" s="9">
        <v>53.937500000000014</v>
      </c>
      <c r="FF39" s="9">
        <v>24.5625</v>
      </c>
      <c r="FG39" s="10">
        <v>8.0909090909090953</v>
      </c>
      <c r="FH39" s="9">
        <f t="shared" si="26"/>
        <v>146.83262711864415</v>
      </c>
      <c r="FI39" s="9">
        <f t="shared" si="27"/>
        <v>12.404661016949156</v>
      </c>
      <c r="FJ39" s="9">
        <f t="shared" si="14"/>
        <v>53.937500000000014</v>
      </c>
      <c r="FK39" s="9">
        <f t="shared" si="15"/>
        <v>146.83262711864415</v>
      </c>
      <c r="FL39" s="2">
        <v>28.1</v>
      </c>
      <c r="FM39" s="2">
        <v>29.1</v>
      </c>
      <c r="FN39" s="2">
        <v>7.78</v>
      </c>
      <c r="FO39" s="2">
        <v>12.83</v>
      </c>
      <c r="FP39" s="3">
        <v>16</v>
      </c>
      <c r="FQ39" s="3">
        <v>16</v>
      </c>
      <c r="FR39" s="3">
        <v>10</v>
      </c>
      <c r="FS39" s="3"/>
      <c r="FT39" s="3">
        <v>6</v>
      </c>
      <c r="FU39" s="3">
        <v>7</v>
      </c>
      <c r="FV39" s="3">
        <v>3.2</v>
      </c>
      <c r="FW39" s="3">
        <v>8</v>
      </c>
      <c r="FX39" s="3">
        <v>2</v>
      </c>
      <c r="FY39" s="3">
        <v>2</v>
      </c>
      <c r="FZ39" s="3">
        <v>2</v>
      </c>
      <c r="GA39" s="3">
        <v>1</v>
      </c>
      <c r="GB39" s="3">
        <v>10</v>
      </c>
      <c r="GC39" s="3">
        <v>38</v>
      </c>
      <c r="GD39" s="3">
        <f t="shared" si="16"/>
        <v>3.6375861597263857</v>
      </c>
      <c r="GE39" s="3">
        <v>42</v>
      </c>
      <c r="GF39" s="3">
        <v>42</v>
      </c>
      <c r="GG39" s="3">
        <v>42</v>
      </c>
      <c r="GH39" s="3">
        <v>42</v>
      </c>
      <c r="GI39" s="3">
        <v>40</v>
      </c>
      <c r="GJ39" s="3">
        <v>42</v>
      </c>
      <c r="GQ39" s="3">
        <v>13</v>
      </c>
      <c r="GR39" s="3">
        <v>12</v>
      </c>
      <c r="GS39" s="3">
        <v>10</v>
      </c>
      <c r="GT39" s="3">
        <v>15</v>
      </c>
      <c r="GU39" s="3">
        <v>12</v>
      </c>
      <c r="GV39" s="3">
        <v>0</v>
      </c>
      <c r="GW39" s="3">
        <v>53</v>
      </c>
      <c r="GX39" s="3">
        <v>54</v>
      </c>
      <c r="GY39" s="3">
        <v>45</v>
      </c>
      <c r="GZ39" s="3">
        <v>50</v>
      </c>
      <c r="HA39" s="3">
        <v>41</v>
      </c>
      <c r="HB39" s="3">
        <v>38</v>
      </c>
      <c r="HC39" s="3">
        <v>93</v>
      </c>
      <c r="HD39" s="3">
        <v>102</v>
      </c>
      <c r="HE39" s="3">
        <v>95</v>
      </c>
      <c r="HF39" s="3">
        <v>99</v>
      </c>
      <c r="HG39" s="3">
        <v>97</v>
      </c>
      <c r="HH39" s="3">
        <v>107</v>
      </c>
      <c r="HI39" s="3">
        <v>7</v>
      </c>
      <c r="HJ39" s="3">
        <v>6</v>
      </c>
      <c r="HK39" s="3">
        <v>5</v>
      </c>
      <c r="HL39" s="3">
        <v>6</v>
      </c>
      <c r="HM39" s="3">
        <v>12</v>
      </c>
      <c r="HN39" s="3">
        <v>5</v>
      </c>
      <c r="HY39" s="3">
        <v>0</v>
      </c>
      <c r="HZ39" s="3">
        <v>0</v>
      </c>
      <c r="IA39" s="3">
        <v>0</v>
      </c>
      <c r="IB39" s="3">
        <v>0</v>
      </c>
      <c r="IC39" s="3">
        <v>2</v>
      </c>
      <c r="ID39" s="3">
        <v>1</v>
      </c>
      <c r="IE39" s="3">
        <v>1</v>
      </c>
      <c r="IF39" s="3">
        <v>1</v>
      </c>
      <c r="IG39" s="3">
        <v>1</v>
      </c>
      <c r="IH39" s="3">
        <v>4</v>
      </c>
      <c r="II39" s="3">
        <v>18</v>
      </c>
      <c r="IJ39" s="3">
        <v>2</v>
      </c>
      <c r="IL39" s="3">
        <v>22</v>
      </c>
      <c r="IM39" s="3">
        <v>72</v>
      </c>
      <c r="IN39" s="3">
        <v>36</v>
      </c>
      <c r="IO39" s="3">
        <v>72</v>
      </c>
      <c r="IP39" s="2">
        <f t="shared" si="29"/>
        <v>50</v>
      </c>
      <c r="IQ39" s="2">
        <f t="shared" si="17"/>
        <v>626865.67164179112</v>
      </c>
      <c r="IR39" s="9">
        <v>77.204176334106762</v>
      </c>
      <c r="IS39" s="2">
        <f t="shared" si="9"/>
        <v>1.3311064885190822</v>
      </c>
      <c r="IT39" s="2">
        <f t="shared" si="10"/>
        <v>1331.1064885190822</v>
      </c>
      <c r="IU39" s="2">
        <f t="shared" si="21"/>
        <v>263983582089.55228</v>
      </c>
      <c r="IV39" s="11">
        <f t="shared" si="18"/>
        <v>1296.2939449484322</v>
      </c>
      <c r="IW39" s="12">
        <f t="shared" si="19"/>
        <v>-1.7999999999999999E-8</v>
      </c>
      <c r="IX39" s="13">
        <f t="shared" si="11"/>
        <v>13.846694453587578</v>
      </c>
      <c r="IY39" s="13">
        <f t="shared" si="20"/>
        <v>5.2218571456536917</v>
      </c>
    </row>
    <row r="40" spans="1:259" ht="14.5" x14ac:dyDescent="0.35">
      <c r="A40" s="3">
        <v>38</v>
      </c>
      <c r="B40" s="3" t="s">
        <v>643</v>
      </c>
      <c r="C40" s="5">
        <v>58.605479452054794</v>
      </c>
      <c r="D40" s="6" t="s">
        <v>253</v>
      </c>
      <c r="E40" s="7">
        <f t="shared" si="0"/>
        <v>1</v>
      </c>
      <c r="F40" s="6" t="s">
        <v>348</v>
      </c>
      <c r="G40" s="6" t="s">
        <v>287</v>
      </c>
      <c r="H40" s="3">
        <v>2</v>
      </c>
      <c r="I40" s="6" t="s">
        <v>518</v>
      </c>
      <c r="J40" s="3">
        <v>2004</v>
      </c>
      <c r="K40" s="6" t="s">
        <v>520</v>
      </c>
      <c r="P40" s="6" t="s">
        <v>422</v>
      </c>
      <c r="Q40" s="6" t="s">
        <v>405</v>
      </c>
      <c r="S40" s="6" t="s">
        <v>230</v>
      </c>
      <c r="V40" s="6" t="s">
        <v>521</v>
      </c>
      <c r="W40" s="6" t="s">
        <v>522</v>
      </c>
      <c r="X40" s="6" t="s">
        <v>523</v>
      </c>
      <c r="Y40" s="6" t="s">
        <v>524</v>
      </c>
      <c r="Z40" s="6" t="s">
        <v>525</v>
      </c>
      <c r="AA40" s="6" t="s">
        <v>526</v>
      </c>
      <c r="AC40" s="6" t="s">
        <v>527</v>
      </c>
      <c r="AD40" s="6" t="s">
        <v>225</v>
      </c>
      <c r="AE40" s="6" t="s">
        <v>267</v>
      </c>
      <c r="AF40" s="6" t="s">
        <v>227</v>
      </c>
      <c r="AG40" s="3">
        <v>0</v>
      </c>
      <c r="AJ40" s="3">
        <v>2</v>
      </c>
      <c r="AK40" s="6" t="s">
        <v>412</v>
      </c>
      <c r="AL40" s="6" t="s">
        <v>300</v>
      </c>
      <c r="AM40" s="6" t="s">
        <v>430</v>
      </c>
      <c r="AN40" s="6" t="s">
        <v>430</v>
      </c>
      <c r="AO40" s="6" t="s">
        <v>404</v>
      </c>
      <c r="AW40" s="6" t="s">
        <v>248</v>
      </c>
      <c r="AX40" s="6" t="s">
        <v>323</v>
      </c>
      <c r="AY40" s="4">
        <v>43062</v>
      </c>
      <c r="AZ40" s="6" t="s">
        <v>220</v>
      </c>
      <c r="BA40" s="6" t="s">
        <v>518</v>
      </c>
      <c r="BB40" s="3">
        <f t="shared" si="28"/>
        <v>1</v>
      </c>
      <c r="BC40" s="3">
        <v>0</v>
      </c>
      <c r="BD40" s="3">
        <v>0</v>
      </c>
      <c r="BE40" s="6" t="s">
        <v>230</v>
      </c>
      <c r="BH40" s="6" t="s">
        <v>251</v>
      </c>
      <c r="BI40" s="6" t="s">
        <v>528</v>
      </c>
      <c r="BJ40" s="6" t="s">
        <v>529</v>
      </c>
      <c r="BK40" s="6" t="s">
        <v>530</v>
      </c>
      <c r="BL40" s="6" t="s">
        <v>251</v>
      </c>
      <c r="BM40" s="8" t="s">
        <v>518</v>
      </c>
      <c r="BN40" s="8" t="s">
        <v>518</v>
      </c>
      <c r="BO40" s="8" t="s">
        <v>518</v>
      </c>
      <c r="BP40" s="8" t="s">
        <v>518</v>
      </c>
      <c r="BQ40" s="3">
        <v>82</v>
      </c>
      <c r="BR40" s="3">
        <f t="shared" si="2"/>
        <v>12.195121951219512</v>
      </c>
      <c r="BT40" s="3">
        <v>173</v>
      </c>
      <c r="BU40" s="3">
        <v>27.4</v>
      </c>
      <c r="BV40" s="3">
        <v>64</v>
      </c>
      <c r="BW40" s="3">
        <v>11870</v>
      </c>
      <c r="BX40" s="3">
        <v>118</v>
      </c>
      <c r="BY40" s="3">
        <v>36</v>
      </c>
      <c r="BZ40" s="3">
        <v>150</v>
      </c>
      <c r="CA40" s="3">
        <v>156</v>
      </c>
      <c r="CB40" s="3">
        <f t="shared" si="25"/>
        <v>6</v>
      </c>
      <c r="CC40" s="3">
        <v>5.6</v>
      </c>
      <c r="CD40" s="3">
        <v>6</v>
      </c>
      <c r="CE40" s="3">
        <v>206</v>
      </c>
      <c r="CF40" s="3">
        <v>199</v>
      </c>
      <c r="CG40" s="3">
        <v>90</v>
      </c>
      <c r="CH40" s="3">
        <v>92</v>
      </c>
      <c r="CI40" s="3">
        <v>3.39</v>
      </c>
      <c r="CJ40" s="3">
        <v>3.47</v>
      </c>
      <c r="CK40" s="3">
        <v>1.18</v>
      </c>
      <c r="CL40" s="3">
        <v>1.63</v>
      </c>
      <c r="CM40" s="3">
        <v>142</v>
      </c>
      <c r="CN40" s="3">
        <v>143</v>
      </c>
      <c r="CO40" s="3">
        <v>145</v>
      </c>
      <c r="CP40" s="3">
        <v>145</v>
      </c>
      <c r="CQ40" s="3">
        <v>138</v>
      </c>
      <c r="CR40" s="3">
        <v>139</v>
      </c>
      <c r="CS40" s="3">
        <v>4.8</v>
      </c>
      <c r="CT40" s="3">
        <v>4.5999999999999996</v>
      </c>
      <c r="CU40" s="3">
        <v>4.5999999999999996</v>
      </c>
      <c r="CV40" s="3">
        <v>4.5</v>
      </c>
      <c r="CW40" s="3">
        <v>5.2</v>
      </c>
      <c r="CX40" s="3">
        <v>4.5</v>
      </c>
      <c r="CY40" s="3">
        <v>105</v>
      </c>
      <c r="CZ40" s="3">
        <v>105</v>
      </c>
      <c r="DA40" s="3">
        <v>105</v>
      </c>
      <c r="DB40" s="3">
        <v>108</v>
      </c>
      <c r="DC40" s="3">
        <v>98</v>
      </c>
      <c r="DD40" s="3">
        <v>101</v>
      </c>
      <c r="DE40" s="3">
        <v>23</v>
      </c>
      <c r="DF40" s="3">
        <v>22</v>
      </c>
      <c r="DG40" s="3">
        <v>28</v>
      </c>
      <c r="DH40" s="3">
        <v>25</v>
      </c>
      <c r="DI40" s="3">
        <v>27</v>
      </c>
      <c r="DJ40" s="3">
        <v>25</v>
      </c>
      <c r="DK40" s="3">
        <v>66</v>
      </c>
      <c r="DL40" s="3">
        <v>74</v>
      </c>
      <c r="DM40" s="6" t="s">
        <v>397</v>
      </c>
      <c r="DN40" s="3">
        <v>72</v>
      </c>
      <c r="DO40" s="3">
        <v>73</v>
      </c>
      <c r="DP40" s="3">
        <v>73</v>
      </c>
      <c r="DQ40" s="3">
        <v>90</v>
      </c>
      <c r="DR40" s="3">
        <v>90</v>
      </c>
      <c r="DS40" s="6" t="s">
        <v>239</v>
      </c>
      <c r="DT40" s="3">
        <v>90</v>
      </c>
      <c r="DU40" s="3">
        <v>90</v>
      </c>
      <c r="DV40" s="3">
        <v>90</v>
      </c>
      <c r="DW40" s="3">
        <v>2.4300000000000002</v>
      </c>
      <c r="DX40" s="3">
        <v>2.46</v>
      </c>
      <c r="DY40" s="3">
        <v>2.46</v>
      </c>
      <c r="DZ40" s="3">
        <v>2.31</v>
      </c>
      <c r="EA40" s="3">
        <v>2.33</v>
      </c>
      <c r="EB40" s="3">
        <v>2.44</v>
      </c>
      <c r="EC40" s="3">
        <v>1.03</v>
      </c>
      <c r="ED40" s="3">
        <v>0.94</v>
      </c>
      <c r="EE40" s="3">
        <v>0.94</v>
      </c>
      <c r="EF40" s="3">
        <v>0.95</v>
      </c>
      <c r="EG40" s="3">
        <v>0.86</v>
      </c>
      <c r="EH40" s="3">
        <v>0.85</v>
      </c>
      <c r="EI40" s="3">
        <v>1.1000000000000001</v>
      </c>
      <c r="EJ40" s="3">
        <v>1.08</v>
      </c>
      <c r="EK40" s="3">
        <v>1.08</v>
      </c>
      <c r="EL40" s="3">
        <v>0.5</v>
      </c>
      <c r="EM40" s="3">
        <v>0.43</v>
      </c>
      <c r="EN40" s="3">
        <v>0.92</v>
      </c>
      <c r="EO40" s="3">
        <v>14</v>
      </c>
      <c r="EP40" s="3">
        <f t="shared" si="4"/>
        <v>54.545454545454554</v>
      </c>
      <c r="EQ40" s="3">
        <f t="shared" si="12"/>
        <v>1.8181818181818195</v>
      </c>
      <c r="ER40" s="3">
        <f t="shared" si="13"/>
        <v>1.8181818181818195</v>
      </c>
      <c r="ES40" s="3">
        <f t="shared" si="30"/>
        <v>0.43</v>
      </c>
      <c r="ET40" s="3">
        <f t="shared" si="5"/>
        <v>0.67000000000000015</v>
      </c>
      <c r="EU40" s="3">
        <f t="shared" si="6"/>
        <v>60.909090909090914</v>
      </c>
      <c r="EV40" s="3">
        <v>3</v>
      </c>
      <c r="EW40" s="3">
        <v>3.6</v>
      </c>
      <c r="EX40" s="3">
        <v>58</v>
      </c>
      <c r="EY40" s="3">
        <v>98</v>
      </c>
      <c r="EZ40" s="3">
        <v>203.65</v>
      </c>
      <c r="FA40" s="3">
        <v>60.67</v>
      </c>
      <c r="FB40" s="3">
        <v>180.45</v>
      </c>
      <c r="FC40" s="3">
        <v>220.77</v>
      </c>
      <c r="FD40" s="9">
        <v>12.687499999999998</v>
      </c>
      <c r="FE40" s="9">
        <v>339.24999999999994</v>
      </c>
      <c r="FF40" s="9">
        <v>132.37500000000003</v>
      </c>
      <c r="FG40" s="10">
        <v>44.291497975708495</v>
      </c>
      <c r="FH40" s="9">
        <f t="shared" si="26"/>
        <v>2573.8916256157631</v>
      </c>
      <c r="FI40" s="9">
        <f t="shared" si="27"/>
        <v>943.34975369458164</v>
      </c>
      <c r="FJ40" s="9">
        <f t="shared" si="14"/>
        <v>339.24999999999994</v>
      </c>
      <c r="FK40" s="9">
        <f t="shared" si="15"/>
        <v>2573.8916256157631</v>
      </c>
      <c r="FL40" s="2">
        <v>59.1</v>
      </c>
      <c r="FM40" s="2">
        <v>78.349999999999994</v>
      </c>
      <c r="FN40" s="2">
        <v>53.6</v>
      </c>
      <c r="FO40" s="2">
        <v>32.85</v>
      </c>
      <c r="FP40" s="3">
        <v>20</v>
      </c>
      <c r="FQ40" s="3">
        <v>17</v>
      </c>
      <c r="FR40" s="3">
        <v>17</v>
      </c>
      <c r="FS40" s="3"/>
      <c r="FT40" s="3">
        <v>12</v>
      </c>
      <c r="FU40" s="3">
        <v>28</v>
      </c>
      <c r="FV40" s="3">
        <v>3</v>
      </c>
      <c r="FW40" s="3">
        <v>20</v>
      </c>
      <c r="FX40" s="3">
        <v>2</v>
      </c>
      <c r="FY40" s="3">
        <v>2</v>
      </c>
      <c r="FZ40" s="3">
        <v>2</v>
      </c>
      <c r="GA40" s="3">
        <v>2</v>
      </c>
      <c r="GB40" s="3">
        <v>2</v>
      </c>
      <c r="GD40" s="3"/>
      <c r="GE40" s="3">
        <v>39</v>
      </c>
      <c r="GF40" s="3">
        <v>37</v>
      </c>
      <c r="GG40" s="3">
        <v>37</v>
      </c>
      <c r="GH40" s="3">
        <v>38</v>
      </c>
      <c r="GI40" s="3">
        <v>40</v>
      </c>
      <c r="GJ40" s="3">
        <v>40</v>
      </c>
      <c r="GQ40" s="3">
        <v>5</v>
      </c>
      <c r="GR40" s="3">
        <v>18</v>
      </c>
      <c r="GS40" s="3">
        <v>18</v>
      </c>
      <c r="GT40" s="3">
        <v>19</v>
      </c>
      <c r="GU40" s="3">
        <v>20</v>
      </c>
      <c r="GV40" s="3">
        <v>20</v>
      </c>
      <c r="GW40" s="3">
        <v>11</v>
      </c>
      <c r="GX40" s="3">
        <v>11</v>
      </c>
      <c r="GY40" s="3">
        <v>11</v>
      </c>
      <c r="GZ40" s="3">
        <v>12</v>
      </c>
      <c r="HA40" s="3">
        <v>11</v>
      </c>
      <c r="HB40" s="3">
        <v>11</v>
      </c>
      <c r="HC40" s="3">
        <v>82</v>
      </c>
      <c r="HD40" s="3">
        <v>81</v>
      </c>
      <c r="HE40" s="3">
        <v>81</v>
      </c>
      <c r="HF40" s="3">
        <v>65</v>
      </c>
      <c r="HG40" s="3">
        <v>80</v>
      </c>
      <c r="HH40" s="3">
        <v>79</v>
      </c>
      <c r="HI40" s="3">
        <v>9</v>
      </c>
      <c r="HJ40" s="3">
        <v>8</v>
      </c>
      <c r="HK40" s="3">
        <v>8</v>
      </c>
      <c r="HL40" s="3">
        <v>8</v>
      </c>
      <c r="HM40" s="3">
        <v>9</v>
      </c>
      <c r="HN40" s="3">
        <v>10</v>
      </c>
      <c r="HY40" s="3">
        <v>0</v>
      </c>
      <c r="HZ40" s="3">
        <v>0</v>
      </c>
      <c r="IA40" s="3">
        <v>0</v>
      </c>
      <c r="IB40" s="3">
        <v>1</v>
      </c>
      <c r="IC40" s="3">
        <v>0</v>
      </c>
      <c r="ID40" s="3">
        <v>2</v>
      </c>
      <c r="IE40" s="3">
        <v>2</v>
      </c>
      <c r="IF40" s="3">
        <v>2</v>
      </c>
      <c r="IG40" s="3">
        <v>3</v>
      </c>
      <c r="IH40" s="3">
        <v>1</v>
      </c>
      <c r="II40" s="3">
        <v>13</v>
      </c>
      <c r="IJ40" s="3">
        <v>2</v>
      </c>
      <c r="IL40" s="3">
        <v>25</v>
      </c>
      <c r="IM40" s="3">
        <v>48</v>
      </c>
      <c r="IN40" s="3">
        <v>46</v>
      </c>
      <c r="IO40" s="3">
        <v>36</v>
      </c>
      <c r="IP40" s="2">
        <f t="shared" si="29"/>
        <v>23</v>
      </c>
      <c r="IQ40" s="2">
        <f t="shared" si="17"/>
        <v>582089.55223880603</v>
      </c>
      <c r="IR40" s="9">
        <v>203.65429234338754</v>
      </c>
      <c r="IS40" s="2">
        <f t="shared" si="9"/>
        <v>3.5112809024721989</v>
      </c>
      <c r="IT40" s="2">
        <f t="shared" si="10"/>
        <v>3511.2809024721987</v>
      </c>
      <c r="IU40" s="2">
        <f t="shared" si="21"/>
        <v>245177611940.29855</v>
      </c>
      <c r="IV40" s="11">
        <f t="shared" si="18"/>
        <v>2767.5503630738226</v>
      </c>
      <c r="IW40" s="12">
        <f t="shared" si="19"/>
        <v>-5.8000000000000003E-8</v>
      </c>
      <c r="IX40" s="13">
        <f t="shared" si="11"/>
        <v>20.91839632746132</v>
      </c>
      <c r="IY40" s="13">
        <f t="shared" si="20"/>
        <v>7.3267463674109674</v>
      </c>
    </row>
    <row r="41" spans="1:259" ht="14.5" x14ac:dyDescent="0.35">
      <c r="A41" s="3">
        <v>42</v>
      </c>
      <c r="B41" s="3" t="s">
        <v>644</v>
      </c>
      <c r="C41" s="11">
        <v>73</v>
      </c>
      <c r="D41" s="6" t="s">
        <v>253</v>
      </c>
      <c r="E41" s="7">
        <f t="shared" si="0"/>
        <v>1</v>
      </c>
      <c r="F41" s="6" t="s">
        <v>348</v>
      </c>
      <c r="G41" s="6" t="s">
        <v>287</v>
      </c>
      <c r="H41" s="11">
        <v>2</v>
      </c>
      <c r="I41" s="2">
        <v>1</v>
      </c>
      <c r="J41" s="3">
        <v>2016</v>
      </c>
      <c r="K41" s="6" t="s">
        <v>331</v>
      </c>
      <c r="L41" s="2" t="s">
        <v>257</v>
      </c>
      <c r="P41" s="2" t="s">
        <v>289</v>
      </c>
      <c r="Q41" s="2" t="s">
        <v>405</v>
      </c>
      <c r="S41" s="6" t="s">
        <v>230</v>
      </c>
      <c r="V41" s="2" t="s">
        <v>557</v>
      </c>
      <c r="X41" s="6" t="s">
        <v>558</v>
      </c>
      <c r="Y41" s="6" t="s">
        <v>539</v>
      </c>
      <c r="Z41" s="2" t="s">
        <v>559</v>
      </c>
      <c r="AA41" s="2" t="s">
        <v>560</v>
      </c>
      <c r="AB41" s="2" t="s">
        <v>561</v>
      </c>
      <c r="AC41" s="6" t="s">
        <v>540</v>
      </c>
      <c r="AD41" s="6" t="s">
        <v>225</v>
      </c>
      <c r="AE41" s="6" t="s">
        <v>267</v>
      </c>
      <c r="AF41" s="6" t="s">
        <v>227</v>
      </c>
      <c r="AG41" s="2">
        <v>0</v>
      </c>
      <c r="AJ41" s="2">
        <v>0</v>
      </c>
      <c r="AW41" s="6" t="s">
        <v>248</v>
      </c>
      <c r="AX41" s="6" t="s">
        <v>249</v>
      </c>
      <c r="AY41" s="14">
        <v>43122</v>
      </c>
      <c r="AZ41" s="6" t="s">
        <v>230</v>
      </c>
      <c r="BA41" s="6" t="s">
        <v>300</v>
      </c>
      <c r="BB41" s="2">
        <v>0</v>
      </c>
      <c r="BE41" s="6" t="s">
        <v>230</v>
      </c>
      <c r="BF41" s="6" t="s">
        <v>251</v>
      </c>
      <c r="BG41" s="6"/>
      <c r="BH41" s="6" t="s">
        <v>251</v>
      </c>
      <c r="BI41" s="6" t="s">
        <v>251</v>
      </c>
      <c r="BJ41" s="6" t="s">
        <v>562</v>
      </c>
      <c r="BK41" s="6" t="s">
        <v>251</v>
      </c>
      <c r="BL41" s="6" t="s">
        <v>251</v>
      </c>
      <c r="BM41" s="2">
        <v>1</v>
      </c>
      <c r="BN41" s="2">
        <v>1</v>
      </c>
      <c r="BO41" s="2">
        <v>1</v>
      </c>
      <c r="BP41" s="2">
        <v>1</v>
      </c>
      <c r="BQ41" s="3">
        <v>63</v>
      </c>
      <c r="BR41" s="3">
        <f t="shared" si="2"/>
        <v>15.873015873015873</v>
      </c>
      <c r="BS41" s="2" t="s">
        <v>237</v>
      </c>
      <c r="BT41" s="3">
        <v>172</v>
      </c>
      <c r="BU41" s="3">
        <v>21.3</v>
      </c>
      <c r="BV41" s="3">
        <v>70</v>
      </c>
      <c r="BW41" s="3">
        <v>11080</v>
      </c>
      <c r="BX41" s="3">
        <v>110</v>
      </c>
      <c r="BY41" s="3">
        <v>36.5</v>
      </c>
      <c r="BZ41" s="3">
        <v>128</v>
      </c>
      <c r="CA41" s="3">
        <v>128</v>
      </c>
      <c r="CB41" s="3">
        <f t="shared" si="25"/>
        <v>0</v>
      </c>
      <c r="CC41" s="3">
        <v>10.8</v>
      </c>
      <c r="CD41" s="3">
        <v>9.6</v>
      </c>
      <c r="CE41" s="3">
        <v>387</v>
      </c>
      <c r="CF41" s="3">
        <v>281</v>
      </c>
      <c r="CG41" s="3">
        <v>89</v>
      </c>
      <c r="CH41" s="3">
        <v>94</v>
      </c>
      <c r="CI41" s="3">
        <v>9.2100000000000009</v>
      </c>
      <c r="CJ41" s="3">
        <v>6.99</v>
      </c>
      <c r="CK41" s="3">
        <v>0.85</v>
      </c>
      <c r="CL41" s="3">
        <v>1.67</v>
      </c>
      <c r="CM41" s="3">
        <v>139</v>
      </c>
      <c r="CN41" s="3">
        <v>140</v>
      </c>
      <c r="CO41" s="3">
        <v>138</v>
      </c>
      <c r="CP41" s="3">
        <v>143</v>
      </c>
      <c r="CQ41" s="3">
        <v>143</v>
      </c>
      <c r="CR41" s="3">
        <v>141</v>
      </c>
      <c r="CS41" s="3">
        <v>4.5</v>
      </c>
      <c r="CT41" s="3">
        <v>4.4000000000000004</v>
      </c>
      <c r="CU41" s="3">
        <v>4.5</v>
      </c>
      <c r="CV41" s="3">
        <v>4.4000000000000004</v>
      </c>
      <c r="CW41" s="3">
        <v>4.4000000000000004</v>
      </c>
      <c r="CX41" s="3">
        <v>4.5</v>
      </c>
      <c r="CY41" s="3">
        <v>96</v>
      </c>
      <c r="CZ41" s="3">
        <v>96</v>
      </c>
      <c r="DA41" s="3">
        <v>100</v>
      </c>
      <c r="DB41" s="3">
        <v>102</v>
      </c>
      <c r="DC41" s="3">
        <v>103</v>
      </c>
      <c r="DD41" s="3">
        <v>102</v>
      </c>
      <c r="DE41" s="3">
        <v>25</v>
      </c>
      <c r="DF41" s="3">
        <v>21</v>
      </c>
      <c r="DG41" s="3">
        <v>21</v>
      </c>
      <c r="DH41" s="3">
        <v>23</v>
      </c>
      <c r="DI41" s="3">
        <v>24</v>
      </c>
      <c r="DJ41" s="3">
        <v>28</v>
      </c>
      <c r="DK41" s="3">
        <v>73</v>
      </c>
      <c r="DL41" s="3">
        <v>105</v>
      </c>
      <c r="DM41" s="3">
        <v>78</v>
      </c>
      <c r="DN41" s="3">
        <v>79</v>
      </c>
      <c r="DO41" s="3">
        <v>78</v>
      </c>
      <c r="DP41" s="3">
        <v>80</v>
      </c>
      <c r="DQ41" s="3">
        <v>88</v>
      </c>
      <c r="DR41" s="3">
        <v>60</v>
      </c>
      <c r="DS41" s="3">
        <v>86</v>
      </c>
      <c r="DT41" s="3">
        <v>85</v>
      </c>
      <c r="DU41" s="3">
        <v>85</v>
      </c>
      <c r="DV41" s="3">
        <v>85</v>
      </c>
      <c r="DW41" s="3">
        <v>2.4</v>
      </c>
      <c r="DX41" s="3">
        <v>2.4</v>
      </c>
      <c r="DY41" s="3">
        <v>2.4500000000000002</v>
      </c>
      <c r="DZ41" s="3">
        <v>2.4500000000000002</v>
      </c>
      <c r="EA41" s="3">
        <v>2.5</v>
      </c>
      <c r="EB41" s="3">
        <v>2.4700000000000002</v>
      </c>
      <c r="EC41" s="3">
        <v>0.83</v>
      </c>
      <c r="ED41" s="3">
        <v>0.91</v>
      </c>
      <c r="EE41" s="3">
        <v>0.8</v>
      </c>
      <c r="EF41" s="3">
        <v>0.76</v>
      </c>
      <c r="EG41" s="3">
        <v>0.76</v>
      </c>
      <c r="EH41" s="3">
        <v>0.89</v>
      </c>
      <c r="EI41" s="3">
        <v>1.04</v>
      </c>
      <c r="EJ41" s="3">
        <v>1.43</v>
      </c>
      <c r="EK41" s="3">
        <v>1.34</v>
      </c>
      <c r="EL41" s="3">
        <v>1.1499999999999999</v>
      </c>
      <c r="EM41" s="3">
        <v>1.1499999999999999</v>
      </c>
      <c r="EN41" s="3">
        <v>1.26</v>
      </c>
      <c r="EO41" s="3">
        <v>7</v>
      </c>
      <c r="EP41" s="3">
        <f t="shared" si="4"/>
        <v>-10.576923076923064</v>
      </c>
      <c r="EQ41" s="3">
        <f t="shared" si="12"/>
        <v>-37.499999999999986</v>
      </c>
      <c r="ER41" s="3">
        <f t="shared" si="13"/>
        <v>-28.84615384615385</v>
      </c>
      <c r="ES41" s="3">
        <v>1.1499999999999999</v>
      </c>
      <c r="ET41" s="3">
        <f t="shared" si="5"/>
        <v>-0.10999999999999988</v>
      </c>
      <c r="EU41" s="3">
        <f t="shared" si="6"/>
        <v>-10.576923076923064</v>
      </c>
      <c r="EV41" s="2">
        <v>0</v>
      </c>
      <c r="EW41" s="3">
        <v>6</v>
      </c>
      <c r="EX41" s="2">
        <v>55</v>
      </c>
      <c r="EZ41" s="2">
        <v>424.34</v>
      </c>
      <c r="FA41" s="2">
        <v>248.91</v>
      </c>
      <c r="FB41" s="2">
        <v>360.77</v>
      </c>
      <c r="FD41" s="9">
        <v>88.999999999999986</v>
      </c>
      <c r="FE41" s="9">
        <v>148.09090909090907</v>
      </c>
      <c r="FF41" s="9">
        <v>54.45454545454546</v>
      </c>
      <c r="FG41" s="10"/>
      <c r="FH41" s="9">
        <f t="shared" si="26"/>
        <v>66.394279877425944</v>
      </c>
      <c r="FI41" s="9">
        <f t="shared" si="27"/>
        <v>-38.815117466802846</v>
      </c>
      <c r="FJ41" s="9">
        <f t="shared" si="14"/>
        <v>148.09090909090907</v>
      </c>
      <c r="FK41" s="9">
        <f t="shared" si="15"/>
        <v>66.394279877425944</v>
      </c>
      <c r="FL41" s="2">
        <v>91.91</v>
      </c>
      <c r="FM41" s="2">
        <v>60.383000000000003</v>
      </c>
      <c r="FN41" s="2">
        <v>52.500999999999998</v>
      </c>
      <c r="FP41" s="3">
        <v>15</v>
      </c>
      <c r="FQ41" s="3">
        <v>13</v>
      </c>
      <c r="FY41" s="3">
        <v>10</v>
      </c>
      <c r="FZ41" s="3">
        <v>8</v>
      </c>
      <c r="GA41" s="3">
        <v>3</v>
      </c>
      <c r="GB41" s="3">
        <v>3</v>
      </c>
      <c r="GC41" s="3">
        <v>197</v>
      </c>
      <c r="GD41" s="3">
        <f t="shared" si="16"/>
        <v>5.2832037287379885</v>
      </c>
      <c r="GE41" s="3">
        <v>33</v>
      </c>
      <c r="GF41" s="3">
        <v>33</v>
      </c>
      <c r="GG41" s="3">
        <v>38</v>
      </c>
      <c r="GH41" s="3">
        <v>34</v>
      </c>
      <c r="GI41" s="3">
        <v>36</v>
      </c>
      <c r="GJ41" s="3">
        <v>34</v>
      </c>
      <c r="GQ41" s="3">
        <v>35</v>
      </c>
      <c r="GR41" s="3">
        <v>35</v>
      </c>
      <c r="GS41" s="3">
        <v>48</v>
      </c>
      <c r="GT41" s="3">
        <v>66</v>
      </c>
      <c r="GU41" s="3">
        <v>88</v>
      </c>
      <c r="GV41" s="3">
        <v>31</v>
      </c>
      <c r="GW41" s="3">
        <v>111</v>
      </c>
      <c r="GX41" s="3">
        <v>111</v>
      </c>
      <c r="GY41" s="3">
        <v>231</v>
      </c>
      <c r="GZ41" s="3">
        <v>436</v>
      </c>
      <c r="HA41" s="3">
        <v>880</v>
      </c>
      <c r="HB41" s="3">
        <v>441</v>
      </c>
      <c r="HC41" s="3">
        <v>107</v>
      </c>
      <c r="HD41" s="3">
        <v>107</v>
      </c>
      <c r="HE41" s="3">
        <v>158</v>
      </c>
      <c r="HF41" s="3">
        <v>199</v>
      </c>
      <c r="HG41" s="3">
        <v>310</v>
      </c>
      <c r="HH41" s="3">
        <v>133</v>
      </c>
      <c r="HI41" s="3">
        <v>5</v>
      </c>
      <c r="HJ41" s="3">
        <v>5</v>
      </c>
      <c r="HK41" s="3">
        <v>7</v>
      </c>
      <c r="HL41" s="3">
        <v>4</v>
      </c>
      <c r="HM41" s="3">
        <v>9</v>
      </c>
      <c r="HN41" s="3">
        <v>7</v>
      </c>
      <c r="HY41" s="3">
        <v>0</v>
      </c>
      <c r="HZ41" s="3">
        <v>0</v>
      </c>
      <c r="IA41" s="3">
        <v>2</v>
      </c>
      <c r="ID41" s="3">
        <v>3</v>
      </c>
      <c r="IE41" s="3">
        <v>0</v>
      </c>
      <c r="IF41" s="3">
        <v>4</v>
      </c>
      <c r="IQ41" s="2">
        <f t="shared" si="17"/>
        <v>492537.3134328358</v>
      </c>
      <c r="IR41" s="9">
        <v>424.34</v>
      </c>
      <c r="IS41" s="2">
        <f t="shared" si="9"/>
        <v>7.3162068965517237</v>
      </c>
      <c r="IT41" s="2">
        <f t="shared" si="10"/>
        <v>7316.2068965517237</v>
      </c>
      <c r="IU41" s="2">
        <f t="shared" si="21"/>
        <v>207565671641.79105</v>
      </c>
      <c r="IV41" s="11">
        <f t="shared" si="18"/>
        <v>5379.3672156459079</v>
      </c>
      <c r="IW41" s="12">
        <f t="shared" si="19"/>
        <v>-5.5000000000000003E-8</v>
      </c>
      <c r="IX41" s="13">
        <f t="shared" si="11"/>
        <v>10.220220512595382</v>
      </c>
      <c r="IY41" s="13">
        <f t="shared" si="20"/>
        <v>3.0305241928915296</v>
      </c>
    </row>
    <row r="42" spans="1:259" ht="14.5" x14ac:dyDescent="0.35">
      <c r="A42" s="3">
        <v>44</v>
      </c>
      <c r="B42" s="3" t="s">
        <v>645</v>
      </c>
      <c r="C42" s="11">
        <v>26.2</v>
      </c>
      <c r="D42" s="6" t="s">
        <v>253</v>
      </c>
      <c r="E42" s="7">
        <f t="shared" si="0"/>
        <v>1</v>
      </c>
      <c r="F42" s="6" t="s">
        <v>348</v>
      </c>
      <c r="G42" s="6" t="s">
        <v>287</v>
      </c>
      <c r="H42" s="11">
        <v>2</v>
      </c>
      <c r="I42" s="2">
        <v>1</v>
      </c>
      <c r="J42" s="3">
        <v>2018</v>
      </c>
      <c r="K42" s="6" t="s">
        <v>563</v>
      </c>
      <c r="L42" s="2" t="s">
        <v>332</v>
      </c>
      <c r="P42" s="2" t="s">
        <v>422</v>
      </c>
      <c r="Q42" s="2" t="s">
        <v>290</v>
      </c>
      <c r="S42" s="6" t="s">
        <v>230</v>
      </c>
      <c r="X42" s="6" t="s">
        <v>564</v>
      </c>
      <c r="Y42" s="6" t="s">
        <v>565</v>
      </c>
      <c r="Z42" s="2" t="s">
        <v>455</v>
      </c>
      <c r="AC42" s="6" t="s">
        <v>224</v>
      </c>
      <c r="AD42" s="6" t="s">
        <v>347</v>
      </c>
      <c r="AE42" s="6" t="s">
        <v>226</v>
      </c>
      <c r="AF42" s="6" t="s">
        <v>247</v>
      </c>
      <c r="AG42" s="2">
        <v>0</v>
      </c>
      <c r="AI42" s="2">
        <v>0</v>
      </c>
      <c r="AJ42" s="2">
        <v>0</v>
      </c>
      <c r="AL42" s="2">
        <v>0</v>
      </c>
      <c r="AM42" s="2">
        <v>0</v>
      </c>
      <c r="AN42" s="2">
        <v>0</v>
      </c>
      <c r="AW42" s="6" t="s">
        <v>248</v>
      </c>
      <c r="AX42" s="6" t="s">
        <v>249</v>
      </c>
      <c r="AY42" s="14">
        <v>43210</v>
      </c>
      <c r="BA42" s="2">
        <v>0</v>
      </c>
      <c r="BB42" s="2">
        <v>0</v>
      </c>
      <c r="BE42" s="6" t="s">
        <v>230</v>
      </c>
      <c r="BF42" s="6" t="s">
        <v>251</v>
      </c>
      <c r="BG42" s="6"/>
      <c r="BH42" s="6" t="s">
        <v>251</v>
      </c>
      <c r="BI42" s="6" t="s">
        <v>251</v>
      </c>
      <c r="BJ42" s="6" t="s">
        <v>251</v>
      </c>
      <c r="BK42" s="6" t="s">
        <v>251</v>
      </c>
      <c r="BL42" s="6" t="s">
        <v>251</v>
      </c>
      <c r="BM42" s="2">
        <v>0</v>
      </c>
      <c r="BN42" s="2">
        <v>0</v>
      </c>
      <c r="BO42" s="2">
        <v>0</v>
      </c>
      <c r="BP42" s="2">
        <v>0</v>
      </c>
      <c r="BQ42" s="3">
        <v>65</v>
      </c>
      <c r="BR42" s="3">
        <f t="shared" si="2"/>
        <v>15.384615384615385</v>
      </c>
      <c r="BS42" s="2" t="s">
        <v>237</v>
      </c>
      <c r="BT42" s="3">
        <v>175</v>
      </c>
      <c r="BU42" s="3">
        <v>21.2</v>
      </c>
      <c r="BV42" s="3">
        <v>76</v>
      </c>
      <c r="BW42" s="3">
        <v>10070</v>
      </c>
      <c r="BX42" s="3">
        <v>100</v>
      </c>
      <c r="BY42" s="3">
        <v>36.700000000000003</v>
      </c>
      <c r="BZ42" s="3">
        <v>153</v>
      </c>
      <c r="CA42" s="3">
        <v>146</v>
      </c>
      <c r="CB42" s="3">
        <f t="shared" si="25"/>
        <v>-7</v>
      </c>
      <c r="CC42" s="3">
        <v>4</v>
      </c>
      <c r="CD42" s="3">
        <v>5.3</v>
      </c>
      <c r="CE42" s="3">
        <v>220</v>
      </c>
      <c r="CF42" s="3">
        <v>224</v>
      </c>
      <c r="CG42" s="3">
        <v>85</v>
      </c>
      <c r="CH42" s="3">
        <v>86</v>
      </c>
      <c r="CI42" s="3">
        <v>2.0499999999999998</v>
      </c>
      <c r="CJ42" s="3">
        <v>2.42</v>
      </c>
      <c r="CK42" s="3">
        <v>1.55</v>
      </c>
      <c r="CL42" s="3">
        <v>2.11</v>
      </c>
      <c r="CM42" s="3">
        <v>142</v>
      </c>
      <c r="CN42" s="3">
        <v>141</v>
      </c>
      <c r="CO42" s="3">
        <v>145</v>
      </c>
      <c r="CP42" s="3">
        <v>140</v>
      </c>
      <c r="CQ42" s="3">
        <v>144</v>
      </c>
      <c r="CR42" s="3">
        <v>147</v>
      </c>
      <c r="CS42" s="3">
        <v>4.5999999999999996</v>
      </c>
      <c r="CT42" s="3">
        <v>4.3</v>
      </c>
      <c r="CU42" s="3">
        <v>4.7</v>
      </c>
      <c r="CV42" s="3">
        <v>4.7</v>
      </c>
      <c r="CW42" s="3">
        <v>4.4000000000000004</v>
      </c>
      <c r="CX42" s="3">
        <v>4.5999999999999996</v>
      </c>
      <c r="CY42" s="3">
        <v>101</v>
      </c>
      <c r="CZ42" s="3">
        <v>100</v>
      </c>
      <c r="DA42" s="3">
        <v>103</v>
      </c>
      <c r="DB42" s="3">
        <v>102</v>
      </c>
      <c r="DC42" s="3">
        <v>104</v>
      </c>
      <c r="DD42" s="3">
        <v>107</v>
      </c>
      <c r="DE42" s="3">
        <v>27</v>
      </c>
      <c r="DF42" s="3">
        <v>26</v>
      </c>
      <c r="DG42" s="3">
        <v>28</v>
      </c>
      <c r="DH42" s="3">
        <v>25</v>
      </c>
      <c r="DI42" s="3">
        <v>30</v>
      </c>
      <c r="DJ42" s="3">
        <v>31</v>
      </c>
      <c r="DK42" s="3">
        <v>63</v>
      </c>
      <c r="DL42" s="3">
        <v>61</v>
      </c>
      <c r="DM42" s="3">
        <v>67</v>
      </c>
      <c r="DN42" s="3">
        <v>64</v>
      </c>
      <c r="DO42" s="3">
        <v>67</v>
      </c>
      <c r="DP42" s="3">
        <v>67</v>
      </c>
      <c r="DQ42" s="3">
        <v>90</v>
      </c>
      <c r="DR42" s="3">
        <v>90</v>
      </c>
      <c r="DS42" s="3">
        <v>90</v>
      </c>
      <c r="DT42" s="3">
        <v>90</v>
      </c>
      <c r="DU42" s="3">
        <v>90</v>
      </c>
      <c r="DV42" s="3">
        <v>90</v>
      </c>
      <c r="DW42" s="3">
        <v>2.36</v>
      </c>
      <c r="DX42" s="3">
        <v>2.36</v>
      </c>
      <c r="DY42" s="3">
        <v>2.3199999999999998</v>
      </c>
      <c r="DZ42" s="3">
        <v>2.25</v>
      </c>
      <c r="EA42" s="3">
        <v>2.27</v>
      </c>
      <c r="EB42" s="3">
        <v>2.27</v>
      </c>
      <c r="EC42" s="3">
        <v>0.85</v>
      </c>
      <c r="ED42" s="3">
        <v>0.81</v>
      </c>
      <c r="EE42" s="3">
        <v>0.78</v>
      </c>
      <c r="EF42" s="3">
        <v>0.79</v>
      </c>
      <c r="EG42" s="3">
        <v>0.78</v>
      </c>
      <c r="EH42" s="3">
        <v>0.82</v>
      </c>
      <c r="EI42" s="3">
        <v>1.22</v>
      </c>
      <c r="EJ42" s="3">
        <v>0.96</v>
      </c>
      <c r="EK42" s="3">
        <v>0.9</v>
      </c>
      <c r="EL42" s="3">
        <v>0.74</v>
      </c>
      <c r="EM42" s="3">
        <v>0.89</v>
      </c>
      <c r="EN42" s="3">
        <v>1.1200000000000001</v>
      </c>
      <c r="EO42" s="3">
        <v>7</v>
      </c>
      <c r="EP42" s="3">
        <f t="shared" si="4"/>
        <v>39.344262295081968</v>
      </c>
      <c r="EQ42" s="3">
        <f t="shared" si="12"/>
        <v>21.311475409836067</v>
      </c>
      <c r="ER42" s="3">
        <f t="shared" si="13"/>
        <v>26.229508196721309</v>
      </c>
      <c r="ES42" s="3">
        <v>0.74</v>
      </c>
      <c r="ET42" s="3">
        <f t="shared" si="5"/>
        <v>0.48</v>
      </c>
      <c r="EU42" s="3">
        <f t="shared" si="6"/>
        <v>39.344262295081968</v>
      </c>
      <c r="EV42" s="3">
        <v>2</v>
      </c>
      <c r="EW42" s="3">
        <v>6.7</v>
      </c>
      <c r="EX42" s="3">
        <v>95</v>
      </c>
      <c r="EZ42" s="3">
        <v>112.28</v>
      </c>
      <c r="FA42" s="3">
        <v>81.84</v>
      </c>
      <c r="FB42" s="3">
        <v>81.319999999999993</v>
      </c>
      <c r="FC42" s="3">
        <v>76.64</v>
      </c>
      <c r="FD42" s="9">
        <v>33.360323886639684</v>
      </c>
      <c r="FE42" s="9">
        <v>109.06882591093118</v>
      </c>
      <c r="FF42" s="9">
        <v>91.272727272727252</v>
      </c>
      <c r="FG42" s="10">
        <v>39.000000000000007</v>
      </c>
      <c r="FH42" s="9">
        <f t="shared" si="26"/>
        <v>226.9417475728155</v>
      </c>
      <c r="FI42" s="9">
        <f t="shared" si="27"/>
        <v>173.59664607237411</v>
      </c>
      <c r="FJ42" s="9">
        <f t="shared" si="14"/>
        <v>109.06882591093118</v>
      </c>
      <c r="FK42" s="9">
        <f t="shared" si="15"/>
        <v>226.9417475728155</v>
      </c>
      <c r="FL42" s="2">
        <v>58.694000000000003</v>
      </c>
      <c r="FM42" s="2">
        <v>60.57</v>
      </c>
      <c r="FN42" s="2">
        <v>53.627000000000002</v>
      </c>
      <c r="FO42" s="2">
        <v>52.500999999999998</v>
      </c>
      <c r="FP42" s="3">
        <v>19</v>
      </c>
      <c r="FQ42" s="3">
        <v>57</v>
      </c>
      <c r="FR42" s="3">
        <v>24</v>
      </c>
      <c r="FT42" s="3">
        <v>13</v>
      </c>
      <c r="FU42" s="3">
        <v>29</v>
      </c>
      <c r="FW42" s="3">
        <v>19</v>
      </c>
      <c r="FX42" s="3">
        <v>2</v>
      </c>
      <c r="FY42" s="3">
        <v>2</v>
      </c>
      <c r="FZ42" s="3">
        <v>2</v>
      </c>
      <c r="GA42" s="3">
        <v>2</v>
      </c>
      <c r="GB42" s="3">
        <v>2</v>
      </c>
      <c r="GC42" s="2">
        <v>15</v>
      </c>
      <c r="GD42" s="3">
        <f t="shared" si="16"/>
        <v>2.7080502011022101</v>
      </c>
      <c r="GE42" s="3">
        <v>48</v>
      </c>
      <c r="GF42" s="3">
        <v>47</v>
      </c>
      <c r="GG42" s="3">
        <v>47</v>
      </c>
      <c r="GH42" s="3">
        <v>45</v>
      </c>
      <c r="GI42" s="3">
        <v>47</v>
      </c>
      <c r="GJ42" s="3">
        <v>45</v>
      </c>
      <c r="GQ42" s="3">
        <v>13</v>
      </c>
      <c r="GR42" s="3">
        <v>17</v>
      </c>
      <c r="GS42" s="3">
        <v>17</v>
      </c>
      <c r="GT42" s="3">
        <v>17</v>
      </c>
      <c r="GU42" s="3">
        <v>20</v>
      </c>
      <c r="GV42" s="3">
        <v>20</v>
      </c>
      <c r="GW42" s="3">
        <v>9</v>
      </c>
      <c r="GX42" s="3">
        <v>9</v>
      </c>
      <c r="GY42" s="3">
        <v>10</v>
      </c>
      <c r="GZ42" s="3">
        <v>8</v>
      </c>
      <c r="HA42" s="3">
        <v>8</v>
      </c>
      <c r="HB42" s="3">
        <v>6</v>
      </c>
      <c r="HC42" s="3">
        <v>50</v>
      </c>
      <c r="HD42" s="3">
        <v>50</v>
      </c>
      <c r="HE42" s="3">
        <v>50</v>
      </c>
      <c r="HF42" s="3">
        <v>43</v>
      </c>
      <c r="HG42" s="3">
        <v>54</v>
      </c>
      <c r="HH42" s="3">
        <v>58</v>
      </c>
      <c r="HI42" s="3">
        <v>10</v>
      </c>
      <c r="HJ42" s="3">
        <v>31</v>
      </c>
      <c r="HK42" s="3">
        <v>36</v>
      </c>
      <c r="HL42" s="3">
        <v>23</v>
      </c>
      <c r="HM42" s="3">
        <v>15</v>
      </c>
      <c r="HN42" s="3">
        <v>24</v>
      </c>
      <c r="IQ42" s="2">
        <f t="shared" si="17"/>
        <v>716417.91044776118</v>
      </c>
      <c r="IR42" s="9">
        <v>112.27887617065555</v>
      </c>
      <c r="IS42" s="2">
        <f t="shared" si="9"/>
        <v>1.9358426925975094</v>
      </c>
      <c r="IT42" s="2">
        <f t="shared" si="10"/>
        <v>1935.8426925975093</v>
      </c>
      <c r="IU42" s="2">
        <f t="shared" si="21"/>
        <v>301595522388.05969</v>
      </c>
      <c r="IV42" s="11">
        <f t="shared" si="18"/>
        <v>1719.4406310869131</v>
      </c>
      <c r="IW42" s="12">
        <f t="shared" si="19"/>
        <v>-9.5000000000000004E-8</v>
      </c>
      <c r="IX42" s="13">
        <f t="shared" si="11"/>
        <v>54.725219957695543</v>
      </c>
      <c r="IY42" s="13">
        <f t="shared" si="20"/>
        <v>23.578401858489507</v>
      </c>
    </row>
    <row r="43" spans="1:259" ht="14.5" x14ac:dyDescent="0.35">
      <c r="A43" s="3">
        <v>46</v>
      </c>
      <c r="B43" s="3" t="s">
        <v>646</v>
      </c>
      <c r="C43" s="11">
        <v>32.9</v>
      </c>
      <c r="D43" s="6" t="s">
        <v>217</v>
      </c>
      <c r="E43" s="7">
        <f t="shared" si="0"/>
        <v>0</v>
      </c>
      <c r="F43" s="6" t="s">
        <v>348</v>
      </c>
      <c r="G43" s="6" t="s">
        <v>287</v>
      </c>
      <c r="H43" s="11">
        <v>2</v>
      </c>
      <c r="I43" s="2">
        <v>1</v>
      </c>
      <c r="J43" s="3">
        <v>2018</v>
      </c>
      <c r="K43" s="6" t="s">
        <v>558</v>
      </c>
      <c r="L43" s="2" t="s">
        <v>332</v>
      </c>
      <c r="P43" s="2" t="s">
        <v>289</v>
      </c>
      <c r="Q43" s="2" t="s">
        <v>405</v>
      </c>
      <c r="S43" s="6" t="s">
        <v>230</v>
      </c>
      <c r="V43" s="2" t="s">
        <v>571</v>
      </c>
      <c r="X43" s="6" t="s">
        <v>558</v>
      </c>
      <c r="Y43" s="6" t="s">
        <v>572</v>
      </c>
      <c r="Z43" s="2" t="s">
        <v>573</v>
      </c>
      <c r="AC43" s="6" t="s">
        <v>574</v>
      </c>
      <c r="AD43" s="6" t="s">
        <v>225</v>
      </c>
      <c r="AE43" s="6" t="s">
        <v>226</v>
      </c>
      <c r="AF43" s="6" t="s">
        <v>247</v>
      </c>
      <c r="AG43" s="2">
        <v>0</v>
      </c>
      <c r="AH43" s="2">
        <v>0</v>
      </c>
      <c r="AI43" s="2">
        <v>0</v>
      </c>
      <c r="AJ43" s="3">
        <v>0</v>
      </c>
      <c r="AW43" s="6" t="s">
        <v>248</v>
      </c>
      <c r="AX43" s="6" t="s">
        <v>249</v>
      </c>
      <c r="AY43" s="14">
        <v>43269</v>
      </c>
      <c r="AZ43" s="6" t="s">
        <v>230</v>
      </c>
      <c r="BA43" s="6" t="s">
        <v>300</v>
      </c>
      <c r="BB43" s="2">
        <v>0</v>
      </c>
      <c r="BE43" s="6" t="s">
        <v>230</v>
      </c>
      <c r="BF43" s="6" t="s">
        <v>251</v>
      </c>
      <c r="BG43" s="6"/>
      <c r="BH43" s="6" t="s">
        <v>251</v>
      </c>
      <c r="BI43" s="6" t="s">
        <v>251</v>
      </c>
      <c r="BJ43" s="6" t="s">
        <v>251</v>
      </c>
      <c r="BK43" s="6" t="s">
        <v>251</v>
      </c>
      <c r="BL43" s="6" t="s">
        <v>251</v>
      </c>
      <c r="BM43" s="2">
        <v>0</v>
      </c>
      <c r="BN43" s="2">
        <v>0</v>
      </c>
      <c r="BO43" s="2">
        <v>0</v>
      </c>
      <c r="BP43" s="2">
        <v>0</v>
      </c>
      <c r="BQ43" s="3">
        <v>110</v>
      </c>
      <c r="BR43" s="3">
        <f t="shared" si="2"/>
        <v>9.0909090909090917</v>
      </c>
      <c r="BS43" s="2" t="s">
        <v>237</v>
      </c>
      <c r="BT43" s="3">
        <v>160</v>
      </c>
      <c r="BU43" s="3">
        <v>43</v>
      </c>
      <c r="BV43" s="3">
        <v>100</v>
      </c>
      <c r="BW43" s="3">
        <v>13090</v>
      </c>
      <c r="BX43" s="3">
        <v>130</v>
      </c>
      <c r="BY43" s="3">
        <v>36.6</v>
      </c>
      <c r="BZ43" s="3">
        <v>126</v>
      </c>
      <c r="CA43" s="3">
        <v>127</v>
      </c>
      <c r="CB43" s="3">
        <f t="shared" si="25"/>
        <v>1</v>
      </c>
      <c r="CC43" s="3">
        <v>10.3</v>
      </c>
      <c r="CD43" s="3">
        <v>10.8</v>
      </c>
      <c r="CE43" s="3">
        <v>325</v>
      </c>
      <c r="CF43" s="3">
        <v>279</v>
      </c>
      <c r="CG43" s="3">
        <v>84</v>
      </c>
      <c r="CH43" s="3">
        <v>89</v>
      </c>
      <c r="CI43" s="3">
        <v>8</v>
      </c>
      <c r="CJ43" s="3">
        <v>8.5</v>
      </c>
      <c r="CK43" s="3">
        <v>2</v>
      </c>
      <c r="CL43" s="3">
        <v>2</v>
      </c>
      <c r="CM43" s="3">
        <v>143</v>
      </c>
      <c r="CN43" s="3">
        <v>142</v>
      </c>
      <c r="CO43" s="3">
        <v>139</v>
      </c>
      <c r="CP43" s="3">
        <v>139</v>
      </c>
      <c r="CQ43" s="3">
        <v>142</v>
      </c>
      <c r="CR43" s="3">
        <v>143</v>
      </c>
      <c r="CS43" s="3">
        <v>5</v>
      </c>
      <c r="CT43" s="3">
        <v>4.3</v>
      </c>
      <c r="CU43" s="3">
        <v>5.0999999999999996</v>
      </c>
      <c r="CV43" s="3">
        <v>4.7</v>
      </c>
      <c r="CW43" s="3">
        <v>4.7</v>
      </c>
      <c r="CX43" s="3">
        <v>5</v>
      </c>
      <c r="CY43" s="3">
        <v>103</v>
      </c>
      <c r="CZ43" s="3">
        <v>101</v>
      </c>
      <c r="DA43" s="3">
        <v>97</v>
      </c>
      <c r="DB43" s="3">
        <v>100</v>
      </c>
      <c r="DC43" s="3">
        <v>104</v>
      </c>
      <c r="DD43" s="3">
        <v>101</v>
      </c>
      <c r="DE43" s="3">
        <v>25</v>
      </c>
      <c r="DF43" s="3">
        <v>26</v>
      </c>
      <c r="DG43" s="3">
        <v>25</v>
      </c>
      <c r="DH43" s="3">
        <v>23</v>
      </c>
      <c r="DI43" s="3">
        <v>25</v>
      </c>
      <c r="DJ43" s="3">
        <v>25</v>
      </c>
      <c r="DK43" s="3">
        <v>64</v>
      </c>
      <c r="DL43" s="3">
        <v>74</v>
      </c>
      <c r="DM43" s="3">
        <v>68</v>
      </c>
      <c r="DN43" s="3">
        <v>73</v>
      </c>
      <c r="DO43" s="3">
        <v>67</v>
      </c>
      <c r="DP43" s="3">
        <v>59</v>
      </c>
      <c r="DQ43" s="3">
        <v>90</v>
      </c>
      <c r="DR43" s="3">
        <v>90</v>
      </c>
      <c r="DS43" s="3">
        <v>90</v>
      </c>
      <c r="DT43" s="3">
        <v>90</v>
      </c>
      <c r="DU43" s="3">
        <v>90</v>
      </c>
      <c r="DV43" s="3">
        <v>90</v>
      </c>
      <c r="DW43" s="3">
        <v>2.4700000000000002</v>
      </c>
      <c r="DX43" s="3">
        <v>2.5499999999999998</v>
      </c>
      <c r="DY43" s="3">
        <v>2.52</v>
      </c>
      <c r="DZ43" s="3">
        <v>2.4300000000000002</v>
      </c>
      <c r="EA43" s="3">
        <v>2.42</v>
      </c>
      <c r="EB43" s="3">
        <v>2.5099999999999998</v>
      </c>
      <c r="EC43" s="3">
        <v>0.81</v>
      </c>
      <c r="ED43" s="3">
        <v>0.88</v>
      </c>
      <c r="EE43" s="3">
        <v>0.85</v>
      </c>
      <c r="EF43" s="3">
        <v>0.78</v>
      </c>
      <c r="EG43" s="3">
        <v>0.8</v>
      </c>
      <c r="EH43" s="3">
        <v>0.82</v>
      </c>
      <c r="EI43" s="3">
        <v>0.69</v>
      </c>
      <c r="EJ43" s="3">
        <v>0.7</v>
      </c>
      <c r="EK43" s="3">
        <v>0.65</v>
      </c>
      <c r="EL43" s="3">
        <v>0.26</v>
      </c>
      <c r="EM43" s="3">
        <v>0.45</v>
      </c>
      <c r="EN43" s="3">
        <v>0.64</v>
      </c>
      <c r="EO43" s="3">
        <v>7</v>
      </c>
      <c r="EP43" s="3">
        <f t="shared" si="4"/>
        <v>62.318840579710141</v>
      </c>
      <c r="EQ43" s="3">
        <f t="shared" si="12"/>
        <v>-1.4492753623188419</v>
      </c>
      <c r="ER43" s="3">
        <f t="shared" si="13"/>
        <v>5.7971014492753516</v>
      </c>
      <c r="ES43" s="3">
        <v>0.26</v>
      </c>
      <c r="ET43" s="3">
        <f t="shared" si="5"/>
        <v>0.42999999999999994</v>
      </c>
      <c r="EU43" s="3">
        <f t="shared" si="6"/>
        <v>62.318840579710141</v>
      </c>
      <c r="EV43" s="3">
        <v>4</v>
      </c>
      <c r="EW43" s="3">
        <v>5.2</v>
      </c>
      <c r="EX43" s="3">
        <v>55</v>
      </c>
      <c r="EY43" s="2">
        <v>55</v>
      </c>
      <c r="EZ43" s="3">
        <v>258.22000000000003</v>
      </c>
      <c r="FA43" s="3">
        <v>480.91</v>
      </c>
      <c r="FB43" s="3">
        <v>472.58</v>
      </c>
      <c r="FC43" s="3">
        <v>216.6</v>
      </c>
      <c r="FD43" s="9">
        <v>277.76470588235298</v>
      </c>
      <c r="FE43" s="9">
        <v>381.29411764705884</v>
      </c>
      <c r="FF43" s="9">
        <v>173.23886639676115</v>
      </c>
      <c r="FG43" s="10">
        <v>15.705882352941178</v>
      </c>
      <c r="FH43" s="9">
        <f t="shared" si="26"/>
        <v>37.27234222786953</v>
      </c>
      <c r="FI43" s="9">
        <f t="shared" si="27"/>
        <v>-37.631073088840758</v>
      </c>
      <c r="FJ43" s="9">
        <f t="shared" si="14"/>
        <v>381.29411764705884</v>
      </c>
      <c r="FK43" s="9">
        <f t="shared" si="15"/>
        <v>37.27234222786953</v>
      </c>
      <c r="FL43" s="2">
        <v>20.29</v>
      </c>
      <c r="FM43" s="2">
        <v>45.14</v>
      </c>
      <c r="FN43" s="2">
        <v>55.14</v>
      </c>
      <c r="FO43" s="2">
        <v>15.31</v>
      </c>
      <c r="FP43" s="3">
        <v>3</v>
      </c>
      <c r="FQ43" s="3">
        <v>16</v>
      </c>
      <c r="FR43" s="3">
        <v>28</v>
      </c>
      <c r="FT43" s="3">
        <v>6</v>
      </c>
      <c r="FU43" s="3">
        <v>21</v>
      </c>
      <c r="FW43" s="3">
        <v>10</v>
      </c>
      <c r="FX43" s="3">
        <v>18</v>
      </c>
      <c r="FY43" s="3">
        <v>19</v>
      </c>
      <c r="FZ43" s="3">
        <v>21</v>
      </c>
      <c r="GA43" s="3">
        <v>15</v>
      </c>
      <c r="GB43" s="3">
        <v>17</v>
      </c>
      <c r="GC43" s="3">
        <v>440</v>
      </c>
      <c r="GD43" s="3">
        <f t="shared" si="16"/>
        <v>6.0867747269123065</v>
      </c>
      <c r="GE43" s="3">
        <v>32</v>
      </c>
      <c r="GF43" s="3">
        <v>34</v>
      </c>
      <c r="GG43" s="3">
        <v>34</v>
      </c>
      <c r="GH43" s="3">
        <v>33</v>
      </c>
      <c r="GI43" s="3">
        <v>33</v>
      </c>
      <c r="GJ43" s="3">
        <v>34</v>
      </c>
      <c r="GR43" s="3">
        <v>16</v>
      </c>
      <c r="GS43" s="3">
        <v>15</v>
      </c>
      <c r="GT43" s="3">
        <v>19</v>
      </c>
      <c r="GU43" s="3">
        <v>19</v>
      </c>
      <c r="GV43" s="3">
        <v>17</v>
      </c>
      <c r="GX43" s="3">
        <v>21</v>
      </c>
      <c r="GY43" s="3">
        <v>22</v>
      </c>
      <c r="GZ43" s="3">
        <v>29</v>
      </c>
      <c r="HA43" s="3">
        <v>26</v>
      </c>
      <c r="HB43" s="3">
        <v>26</v>
      </c>
      <c r="HD43" s="3">
        <v>66</v>
      </c>
      <c r="HE43" s="3">
        <v>61</v>
      </c>
      <c r="HF43" s="3">
        <v>58</v>
      </c>
      <c r="HG43" s="3">
        <v>58</v>
      </c>
      <c r="HH43" s="3">
        <v>71</v>
      </c>
      <c r="HJ43" s="3">
        <v>3</v>
      </c>
      <c r="HK43" s="3">
        <v>3</v>
      </c>
      <c r="HL43" s="3">
        <v>2</v>
      </c>
      <c r="HM43" s="3">
        <v>3</v>
      </c>
      <c r="HN43" s="3">
        <v>2</v>
      </c>
      <c r="HY43" s="2">
        <v>0</v>
      </c>
      <c r="HZ43" s="2">
        <v>0</v>
      </c>
      <c r="IA43" s="2">
        <v>0</v>
      </c>
      <c r="IB43" s="2">
        <v>0</v>
      </c>
      <c r="IC43" s="2">
        <v>0</v>
      </c>
      <c r="II43" s="2">
        <v>23</v>
      </c>
      <c r="IJ43" s="2">
        <v>15</v>
      </c>
      <c r="IL43" s="2">
        <v>23</v>
      </c>
      <c r="IM43" s="2">
        <v>16</v>
      </c>
      <c r="IN43" s="2">
        <v>28</v>
      </c>
      <c r="IO43" s="2">
        <v>3</v>
      </c>
      <c r="IQ43" s="2">
        <f t="shared" si="17"/>
        <v>477611.94029850746</v>
      </c>
      <c r="IR43" s="9">
        <v>258.22060353798128</v>
      </c>
      <c r="IS43" s="2">
        <f t="shared" si="9"/>
        <v>4.4520793713445048</v>
      </c>
      <c r="IT43" s="2">
        <f t="shared" si="10"/>
        <v>4452.0793713445046</v>
      </c>
      <c r="IU43" s="2">
        <f t="shared" si="21"/>
        <v>201297014925.37314</v>
      </c>
      <c r="IV43" s="11">
        <f t="shared" si="18"/>
        <v>3365.5227241202574</v>
      </c>
      <c r="IW43" s="12">
        <f t="shared" si="19"/>
        <v>-5.5000000000000003E-8</v>
      </c>
      <c r="IX43" s="13">
        <f t="shared" si="11"/>
        <v>16.326243957113405</v>
      </c>
      <c r="IY43" s="13">
        <f t="shared" si="20"/>
        <v>4.6948916764433442</v>
      </c>
    </row>
    <row r="44" spans="1:259" ht="14.5" x14ac:dyDescent="0.35">
      <c r="A44" s="3">
        <v>47</v>
      </c>
      <c r="B44" s="3" t="s">
        <v>647</v>
      </c>
      <c r="C44" s="11">
        <v>33</v>
      </c>
      <c r="D44" s="6" t="s">
        <v>253</v>
      </c>
      <c r="E44" s="7">
        <f t="shared" si="0"/>
        <v>1</v>
      </c>
      <c r="F44" s="6" t="s">
        <v>240</v>
      </c>
      <c r="G44" s="6" t="s">
        <v>287</v>
      </c>
      <c r="H44" s="11">
        <v>2</v>
      </c>
      <c r="I44" s="2">
        <v>1</v>
      </c>
      <c r="J44" s="3">
        <v>2009</v>
      </c>
      <c r="K44" s="6" t="s">
        <v>575</v>
      </c>
      <c r="L44" s="2" t="s">
        <v>332</v>
      </c>
      <c r="P44" s="2" t="s">
        <v>289</v>
      </c>
      <c r="Q44" s="2" t="s">
        <v>405</v>
      </c>
      <c r="S44" s="6" t="s">
        <v>220</v>
      </c>
      <c r="T44" s="2">
        <v>2012</v>
      </c>
      <c r="U44" s="2" t="s">
        <v>576</v>
      </c>
      <c r="X44" s="6" t="s">
        <v>577</v>
      </c>
      <c r="Y44" s="6" t="s">
        <v>429</v>
      </c>
      <c r="AC44" s="6" t="s">
        <v>578</v>
      </c>
      <c r="AD44" s="6" t="s">
        <v>579</v>
      </c>
      <c r="AE44" s="6" t="s">
        <v>226</v>
      </c>
      <c r="AF44" s="6" t="s">
        <v>247</v>
      </c>
      <c r="AG44" s="2">
        <v>3</v>
      </c>
      <c r="AH44" s="2">
        <v>2</v>
      </c>
      <c r="AI44" s="2">
        <v>0</v>
      </c>
      <c r="AJ44" s="3">
        <v>4</v>
      </c>
      <c r="AW44" s="6" t="s">
        <v>248</v>
      </c>
      <c r="AX44" s="6" t="s">
        <v>249</v>
      </c>
      <c r="AY44" s="14">
        <v>43271</v>
      </c>
      <c r="AZ44" s="6" t="s">
        <v>230</v>
      </c>
      <c r="BA44" s="6" t="s">
        <v>300</v>
      </c>
      <c r="BB44" s="2">
        <v>0</v>
      </c>
      <c r="BE44" s="6" t="s">
        <v>230</v>
      </c>
      <c r="BF44" s="6" t="s">
        <v>251</v>
      </c>
      <c r="BG44" s="6"/>
      <c r="BH44" s="6" t="s">
        <v>251</v>
      </c>
      <c r="BI44" s="6" t="s">
        <v>251</v>
      </c>
      <c r="BJ44" s="6" t="s">
        <v>251</v>
      </c>
      <c r="BK44" s="6" t="s">
        <v>251</v>
      </c>
      <c r="BL44" s="6" t="s">
        <v>251</v>
      </c>
      <c r="BM44" s="2">
        <v>0</v>
      </c>
      <c r="BN44" s="2">
        <v>0</v>
      </c>
      <c r="BO44" s="2">
        <v>0</v>
      </c>
      <c r="BP44" s="2">
        <v>0</v>
      </c>
      <c r="BQ44" s="3">
        <v>88</v>
      </c>
      <c r="BR44" s="3">
        <f t="shared" si="2"/>
        <v>11.363636363636363</v>
      </c>
      <c r="BS44" s="2" t="s">
        <v>237</v>
      </c>
      <c r="BT44" s="3">
        <v>185</v>
      </c>
      <c r="BU44" s="3">
        <v>25.7</v>
      </c>
      <c r="BV44" s="3">
        <v>73</v>
      </c>
      <c r="BW44" s="3">
        <v>10763</v>
      </c>
      <c r="BX44" s="3">
        <v>107</v>
      </c>
      <c r="BY44" s="3">
        <v>36</v>
      </c>
      <c r="BZ44" s="3">
        <v>138</v>
      </c>
      <c r="CA44" s="3">
        <v>147</v>
      </c>
      <c r="CB44" s="3">
        <f t="shared" si="25"/>
        <v>9</v>
      </c>
      <c r="CC44" s="3">
        <v>6.7</v>
      </c>
      <c r="CD44" s="3">
        <v>7.3</v>
      </c>
      <c r="CE44" s="3">
        <v>273</v>
      </c>
      <c r="CF44" s="3">
        <v>248</v>
      </c>
      <c r="CG44" s="3">
        <v>83</v>
      </c>
      <c r="CH44" s="3">
        <v>86</v>
      </c>
      <c r="CI44" s="3">
        <v>3.3</v>
      </c>
      <c r="CJ44" s="3">
        <v>3.6</v>
      </c>
      <c r="CK44" s="3">
        <v>2.4</v>
      </c>
      <c r="CL44" s="3">
        <v>2.7</v>
      </c>
      <c r="CM44" s="3">
        <v>142</v>
      </c>
      <c r="CN44" s="3">
        <v>141</v>
      </c>
      <c r="CO44" s="3">
        <v>142</v>
      </c>
      <c r="CP44" s="3">
        <v>140</v>
      </c>
      <c r="CQ44" s="3">
        <v>140</v>
      </c>
      <c r="CR44" s="3">
        <v>142</v>
      </c>
      <c r="CS44" s="3">
        <v>4.5999999999999996</v>
      </c>
      <c r="CT44" s="3">
        <v>4.5999999999999996</v>
      </c>
      <c r="CU44" s="3">
        <v>4.7</v>
      </c>
      <c r="CV44" s="3">
        <v>4.5</v>
      </c>
      <c r="CW44" s="3">
        <v>4.3</v>
      </c>
      <c r="CX44" s="3">
        <v>3.9</v>
      </c>
      <c r="CY44" s="3">
        <v>101</v>
      </c>
      <c r="CZ44" s="3">
        <v>102</v>
      </c>
      <c r="DA44" s="3">
        <v>103</v>
      </c>
      <c r="DB44" s="3">
        <v>103</v>
      </c>
      <c r="DC44" s="3">
        <v>103</v>
      </c>
      <c r="DD44" s="3">
        <v>100</v>
      </c>
      <c r="DE44" s="3">
        <v>26</v>
      </c>
      <c r="DF44" s="3">
        <v>27</v>
      </c>
      <c r="DG44" s="3">
        <v>28</v>
      </c>
      <c r="DH44" s="3">
        <v>27</v>
      </c>
      <c r="DI44" s="3">
        <v>28</v>
      </c>
      <c r="DJ44" s="3">
        <v>28</v>
      </c>
      <c r="DK44" s="3">
        <v>77</v>
      </c>
      <c r="DL44" s="3">
        <v>84</v>
      </c>
      <c r="DM44" s="3">
        <v>79</v>
      </c>
      <c r="DN44" s="3">
        <v>83</v>
      </c>
      <c r="DO44" s="3">
        <v>94</v>
      </c>
      <c r="DP44" s="3">
        <v>82</v>
      </c>
      <c r="DQ44" s="3">
        <v>90</v>
      </c>
      <c r="DR44" s="3">
        <v>90</v>
      </c>
      <c r="DS44" s="3">
        <v>90</v>
      </c>
      <c r="DT44" s="3">
        <v>90</v>
      </c>
      <c r="DU44" s="3">
        <v>90</v>
      </c>
      <c r="DV44" s="3">
        <v>90</v>
      </c>
      <c r="DW44" s="3">
        <v>2.42</v>
      </c>
      <c r="DX44" s="3">
        <v>2.46</v>
      </c>
      <c r="DY44" s="3">
        <v>2.33</v>
      </c>
      <c r="DZ44" s="3">
        <v>2.2999999999999998</v>
      </c>
      <c r="EA44" s="3">
        <v>2.4</v>
      </c>
      <c r="EB44" s="3">
        <v>2.4</v>
      </c>
      <c r="EC44" s="3">
        <v>0.87</v>
      </c>
      <c r="ED44" s="3">
        <v>0.82</v>
      </c>
      <c r="EE44" s="3">
        <v>0.82</v>
      </c>
      <c r="EF44" s="3">
        <v>0.85</v>
      </c>
      <c r="EG44" s="3">
        <v>0.85</v>
      </c>
      <c r="EH44" s="3">
        <v>0.85</v>
      </c>
      <c r="EI44" s="3">
        <v>1.2</v>
      </c>
      <c r="EJ44" s="3">
        <v>0.95</v>
      </c>
      <c r="EK44" s="3">
        <v>0.59</v>
      </c>
      <c r="EL44" s="3">
        <v>0.61</v>
      </c>
      <c r="EM44" s="3">
        <v>0.76</v>
      </c>
      <c r="EN44" s="3">
        <v>0.76</v>
      </c>
      <c r="EO44" s="3">
        <v>4</v>
      </c>
      <c r="EP44" s="3">
        <f t="shared" si="4"/>
        <v>49.166666666666664</v>
      </c>
      <c r="EQ44" s="3">
        <f t="shared" si="12"/>
        <v>20.833333333333336</v>
      </c>
      <c r="ER44" s="3">
        <f t="shared" si="13"/>
        <v>50.833333333333329</v>
      </c>
      <c r="ES44" s="3">
        <v>0.59</v>
      </c>
      <c r="ET44" s="3">
        <f t="shared" si="5"/>
        <v>0.61</v>
      </c>
      <c r="EU44" s="3">
        <f t="shared" si="6"/>
        <v>50.833333333333329</v>
      </c>
      <c r="EV44" s="3">
        <v>3</v>
      </c>
      <c r="EW44" s="3">
        <v>7.5</v>
      </c>
      <c r="EX44" s="2">
        <v>39</v>
      </c>
      <c r="EZ44" s="3">
        <v>198.39</v>
      </c>
      <c r="FA44" s="3">
        <v>242.61</v>
      </c>
      <c r="FB44" s="3">
        <v>273.05</v>
      </c>
      <c r="FC44" s="3">
        <v>120.6</v>
      </c>
      <c r="FD44" s="9">
        <v>41.27272727272728</v>
      </c>
      <c r="FE44" s="9">
        <v>121.88235294117644</v>
      </c>
      <c r="FF44" s="9">
        <v>74.235294117647044</v>
      </c>
      <c r="FG44" s="10">
        <v>35.991902834008094</v>
      </c>
      <c r="FH44" s="9">
        <f t="shared" si="26"/>
        <v>195.30966571650671</v>
      </c>
      <c r="FI44" s="9">
        <f t="shared" si="27"/>
        <v>79.865250064783552</v>
      </c>
      <c r="FJ44" s="9">
        <f t="shared" si="14"/>
        <v>121.88235294117644</v>
      </c>
      <c r="FK44" s="9">
        <f t="shared" si="15"/>
        <v>195.30966571650671</v>
      </c>
      <c r="FL44" s="2">
        <v>30.14</v>
      </c>
      <c r="FM44" s="2">
        <v>48.71</v>
      </c>
      <c r="FN44" s="2">
        <v>38.24</v>
      </c>
      <c r="FO44" s="2">
        <v>7.12</v>
      </c>
      <c r="FP44" s="3">
        <v>23</v>
      </c>
      <c r="FQ44" s="3">
        <v>42</v>
      </c>
      <c r="FR44" s="3">
        <v>28</v>
      </c>
      <c r="FT44" s="3">
        <v>11</v>
      </c>
      <c r="FU44" s="3">
        <v>19</v>
      </c>
      <c r="FW44" s="3">
        <v>22</v>
      </c>
      <c r="FX44" s="3">
        <v>9</v>
      </c>
      <c r="FY44" s="3">
        <v>8</v>
      </c>
      <c r="FZ44" s="3">
        <v>5</v>
      </c>
      <c r="GA44" s="3">
        <v>6</v>
      </c>
      <c r="GB44" s="3">
        <v>6</v>
      </c>
      <c r="GC44" s="3">
        <v>1060</v>
      </c>
      <c r="GD44" s="3">
        <f t="shared" si="16"/>
        <v>6.9660241871061128</v>
      </c>
      <c r="GE44" s="3">
        <v>37</v>
      </c>
      <c r="GF44" s="3">
        <v>35</v>
      </c>
      <c r="GG44" s="3">
        <v>36</v>
      </c>
      <c r="GH44" s="3">
        <v>37</v>
      </c>
      <c r="GI44" s="3">
        <v>37</v>
      </c>
      <c r="GJ44" s="3">
        <v>37</v>
      </c>
      <c r="GQ44" s="3"/>
      <c r="GR44" s="3">
        <v>11</v>
      </c>
      <c r="GS44" s="3">
        <v>13</v>
      </c>
      <c r="GT44" s="3">
        <v>14</v>
      </c>
      <c r="GU44" s="3">
        <v>11</v>
      </c>
      <c r="GV44" s="3">
        <v>11</v>
      </c>
      <c r="GX44" s="3">
        <v>11</v>
      </c>
      <c r="GY44" s="3">
        <v>14</v>
      </c>
      <c r="GZ44" s="3">
        <v>14</v>
      </c>
      <c r="HA44" s="3">
        <v>14</v>
      </c>
      <c r="HB44" s="3">
        <v>12</v>
      </c>
      <c r="HD44" s="3">
        <v>47</v>
      </c>
      <c r="HE44" s="3">
        <v>51</v>
      </c>
      <c r="HF44" s="3">
        <v>57</v>
      </c>
      <c r="HG44" s="3">
        <v>57</v>
      </c>
      <c r="HH44" s="3">
        <v>56</v>
      </c>
      <c r="HJ44" s="3">
        <v>6</v>
      </c>
      <c r="HK44" s="3">
        <v>3</v>
      </c>
      <c r="HL44" s="3">
        <v>6</v>
      </c>
      <c r="HM44" s="3">
        <v>6</v>
      </c>
      <c r="HN44" s="3">
        <v>8</v>
      </c>
      <c r="HY44" s="2">
        <v>3</v>
      </c>
      <c r="HZ44" s="2">
        <v>4</v>
      </c>
      <c r="IA44" s="2">
        <v>3</v>
      </c>
      <c r="IB44" s="2">
        <v>4</v>
      </c>
      <c r="IC44" s="2">
        <v>4</v>
      </c>
      <c r="II44" s="2">
        <v>16</v>
      </c>
      <c r="IJ44" s="2">
        <v>5</v>
      </c>
      <c r="IL44" s="2">
        <v>16</v>
      </c>
      <c r="IM44" s="2">
        <v>42</v>
      </c>
      <c r="IN44" s="3">
        <v>28</v>
      </c>
      <c r="IO44" s="3">
        <v>23</v>
      </c>
      <c r="IQ44" s="2">
        <f t="shared" si="17"/>
        <v>552238.80597014935</v>
      </c>
      <c r="IR44" s="9">
        <v>198.38709677419351</v>
      </c>
      <c r="IS44" s="2">
        <f t="shared" si="9"/>
        <v>3.4204671857619569</v>
      </c>
      <c r="IT44" s="2">
        <f t="shared" si="10"/>
        <v>3420.4671857619569</v>
      </c>
      <c r="IU44" s="2">
        <f t="shared" si="21"/>
        <v>232640298507.46274</v>
      </c>
      <c r="IV44" s="11">
        <f t="shared" si="18"/>
        <v>2699.3703136154591</v>
      </c>
      <c r="IW44" s="12">
        <f t="shared" si="19"/>
        <v>-3.8999999999999998E-8</v>
      </c>
      <c r="IX44" s="13">
        <f t="shared" si="11"/>
        <v>14.429868766702487</v>
      </c>
      <c r="IY44" s="13">
        <f t="shared" si="20"/>
        <v>4.7956699675845424</v>
      </c>
    </row>
    <row r="45" spans="1:259" ht="14.5" x14ac:dyDescent="0.35">
      <c r="A45" s="3">
        <v>50</v>
      </c>
      <c r="B45" s="3" t="s">
        <v>648</v>
      </c>
      <c r="C45" s="11">
        <v>66</v>
      </c>
      <c r="D45" s="6" t="s">
        <v>253</v>
      </c>
      <c r="E45" s="7">
        <f t="shared" si="0"/>
        <v>1</v>
      </c>
      <c r="F45" s="6" t="s">
        <v>218</v>
      </c>
      <c r="G45" s="6" t="s">
        <v>287</v>
      </c>
      <c r="H45" s="11">
        <v>2</v>
      </c>
      <c r="I45" s="2">
        <v>1</v>
      </c>
      <c r="J45" s="3">
        <v>2007</v>
      </c>
      <c r="K45" s="6" t="s">
        <v>591</v>
      </c>
      <c r="L45" s="2" t="s">
        <v>332</v>
      </c>
      <c r="P45" s="2" t="s">
        <v>289</v>
      </c>
      <c r="Q45" s="2" t="s">
        <v>405</v>
      </c>
      <c r="S45" s="6" t="s">
        <v>230</v>
      </c>
      <c r="V45" s="2" t="s">
        <v>592</v>
      </c>
      <c r="X45" s="6" t="s">
        <v>593</v>
      </c>
      <c r="Y45" s="6" t="s">
        <v>409</v>
      </c>
      <c r="Z45" s="2" t="s">
        <v>594</v>
      </c>
      <c r="AA45" s="2" t="s">
        <v>595</v>
      </c>
      <c r="AB45" s="2" t="s">
        <v>585</v>
      </c>
      <c r="AC45" s="6" t="s">
        <v>224</v>
      </c>
      <c r="AD45" s="6" t="s">
        <v>347</v>
      </c>
      <c r="AE45" s="6" t="s">
        <v>267</v>
      </c>
      <c r="AF45" s="6" t="s">
        <v>247</v>
      </c>
      <c r="AG45" s="2">
        <v>1</v>
      </c>
      <c r="AH45" s="2">
        <v>1</v>
      </c>
      <c r="AI45" s="2">
        <v>0</v>
      </c>
      <c r="AJ45" s="3">
        <v>2</v>
      </c>
      <c r="AW45" s="6" t="s">
        <v>248</v>
      </c>
      <c r="AX45" s="6" t="s">
        <v>249</v>
      </c>
      <c r="AY45" s="14">
        <v>43339</v>
      </c>
      <c r="AZ45" s="6" t="s">
        <v>220</v>
      </c>
      <c r="BA45" s="6" t="s">
        <v>518</v>
      </c>
      <c r="BB45" s="2">
        <v>1</v>
      </c>
      <c r="BC45" s="2">
        <v>0</v>
      </c>
      <c r="BD45" s="2">
        <v>0</v>
      </c>
      <c r="BE45" s="6" t="s">
        <v>230</v>
      </c>
      <c r="BF45" s="6" t="s">
        <v>251</v>
      </c>
      <c r="BG45" s="6"/>
      <c r="BH45" s="6" t="s">
        <v>251</v>
      </c>
      <c r="BI45" s="6" t="s">
        <v>251</v>
      </c>
      <c r="BJ45" s="6" t="s">
        <v>251</v>
      </c>
      <c r="BK45" s="6" t="s">
        <v>251</v>
      </c>
      <c r="BL45" s="6" t="s">
        <v>251</v>
      </c>
      <c r="BM45" s="2">
        <v>0</v>
      </c>
      <c r="BN45" s="2">
        <v>0</v>
      </c>
      <c r="BO45" s="2">
        <v>0</v>
      </c>
      <c r="BP45" s="2">
        <v>0</v>
      </c>
      <c r="BQ45" s="3">
        <v>75</v>
      </c>
      <c r="BR45" s="3">
        <f t="shared" si="2"/>
        <v>13.333333333333334</v>
      </c>
      <c r="BS45" s="2" t="s">
        <v>237</v>
      </c>
      <c r="BT45" s="3">
        <v>174</v>
      </c>
      <c r="BU45" s="3">
        <v>24.8</v>
      </c>
      <c r="BV45" s="3">
        <v>68</v>
      </c>
      <c r="BW45" s="3">
        <v>12090</v>
      </c>
      <c r="BX45" s="3">
        <v>120</v>
      </c>
      <c r="BY45" s="3">
        <v>36</v>
      </c>
      <c r="BZ45" s="3">
        <v>117</v>
      </c>
      <c r="CA45" s="3">
        <v>138</v>
      </c>
      <c r="CB45" s="3">
        <f t="shared" si="25"/>
        <v>21</v>
      </c>
      <c r="CC45" s="3">
        <v>8.3000000000000007</v>
      </c>
      <c r="CD45" s="3">
        <v>8.6999999999999993</v>
      </c>
      <c r="CE45" s="3">
        <v>300</v>
      </c>
      <c r="CF45" s="3">
        <v>389</v>
      </c>
      <c r="CG45" s="3">
        <v>84</v>
      </c>
      <c r="CH45" s="3">
        <v>87</v>
      </c>
      <c r="CI45" s="3">
        <v>4.71</v>
      </c>
      <c r="CJ45" s="3">
        <v>5.2</v>
      </c>
      <c r="CK45" s="3">
        <v>2.44</v>
      </c>
      <c r="CL45" s="3">
        <v>2.33</v>
      </c>
      <c r="CM45" s="3">
        <v>139</v>
      </c>
      <c r="CN45" s="3">
        <v>137</v>
      </c>
      <c r="CO45" s="3">
        <v>137</v>
      </c>
      <c r="CP45" s="3">
        <v>142</v>
      </c>
      <c r="CQ45" s="3">
        <v>137</v>
      </c>
      <c r="CR45" s="3">
        <v>140</v>
      </c>
      <c r="CS45" s="3">
        <v>4.2</v>
      </c>
      <c r="CT45" s="3">
        <v>4.8</v>
      </c>
      <c r="CU45" s="3">
        <v>4.2</v>
      </c>
      <c r="CV45" s="3">
        <v>4.4000000000000004</v>
      </c>
      <c r="CW45" s="3">
        <v>3.9</v>
      </c>
      <c r="CX45" s="3">
        <v>4.4000000000000004</v>
      </c>
      <c r="CY45" s="3">
        <v>100</v>
      </c>
      <c r="CZ45" s="3">
        <v>98</v>
      </c>
      <c r="DA45" s="3">
        <v>100</v>
      </c>
      <c r="DB45" s="3">
        <v>101</v>
      </c>
      <c r="DC45" s="3">
        <v>101</v>
      </c>
      <c r="DD45" s="3">
        <v>100</v>
      </c>
      <c r="DE45" s="3">
        <v>24</v>
      </c>
      <c r="DF45" s="3">
        <v>25</v>
      </c>
      <c r="DG45" s="3">
        <v>27</v>
      </c>
      <c r="DH45" s="3">
        <v>24</v>
      </c>
      <c r="DI45" s="3">
        <v>28</v>
      </c>
      <c r="DJ45" s="3">
        <v>25</v>
      </c>
      <c r="DK45" s="3">
        <v>71</v>
      </c>
      <c r="DL45" s="3">
        <v>77</v>
      </c>
      <c r="DM45" s="3">
        <v>86</v>
      </c>
      <c r="DN45" s="3">
        <v>73</v>
      </c>
      <c r="DO45" s="3">
        <v>82</v>
      </c>
      <c r="DP45" s="3">
        <v>78</v>
      </c>
      <c r="DQ45" s="3">
        <v>90</v>
      </c>
      <c r="DR45" s="3">
        <v>90</v>
      </c>
      <c r="DS45" s="3">
        <v>81</v>
      </c>
      <c r="DT45" s="3">
        <v>90</v>
      </c>
      <c r="DU45" s="3">
        <v>86</v>
      </c>
      <c r="DV45" s="3">
        <v>89</v>
      </c>
      <c r="DW45" s="3">
        <v>2.39</v>
      </c>
      <c r="DX45" s="3">
        <v>2.62</v>
      </c>
      <c r="DY45" s="3">
        <v>2.27</v>
      </c>
      <c r="DZ45" s="3">
        <v>2.58</v>
      </c>
      <c r="EA45" s="3">
        <v>2.25</v>
      </c>
      <c r="EB45" s="3">
        <v>2.6</v>
      </c>
      <c r="EC45" s="3">
        <v>0.87</v>
      </c>
      <c r="ED45" s="3">
        <v>0.93</v>
      </c>
      <c r="EE45" s="3">
        <v>0.82</v>
      </c>
      <c r="EF45" s="3">
        <v>0.87</v>
      </c>
      <c r="EG45" s="3">
        <v>0.84</v>
      </c>
      <c r="EH45" s="3">
        <v>0.82</v>
      </c>
      <c r="EI45" s="3">
        <v>1.1399999999999999</v>
      </c>
      <c r="EJ45" s="3">
        <v>1.1599999999999999</v>
      </c>
      <c r="EK45" s="3">
        <v>1.18</v>
      </c>
      <c r="EL45" s="3">
        <v>1</v>
      </c>
      <c r="EM45" s="3">
        <v>1.17</v>
      </c>
      <c r="EN45" s="3">
        <v>1.35</v>
      </c>
      <c r="EO45" s="3">
        <v>7</v>
      </c>
      <c r="EP45" s="3">
        <f t="shared" si="4"/>
        <v>12.280701754385957</v>
      </c>
      <c r="EQ45" s="3">
        <f t="shared" si="12"/>
        <v>-1.7543859649122824</v>
      </c>
      <c r="ER45" s="3">
        <f t="shared" si="13"/>
        <v>-3.5087719298245648</v>
      </c>
      <c r="ES45" s="3">
        <v>1</v>
      </c>
      <c r="ET45" s="3">
        <f t="shared" si="5"/>
        <v>0.1399999999999999</v>
      </c>
      <c r="EU45" s="3">
        <f t="shared" si="6"/>
        <v>12.280701754385957</v>
      </c>
      <c r="EV45" s="3">
        <v>0</v>
      </c>
      <c r="EW45" s="3">
        <v>7.4</v>
      </c>
      <c r="EX45" s="2">
        <v>50</v>
      </c>
      <c r="EY45" s="2">
        <v>111</v>
      </c>
      <c r="EZ45" s="3">
        <v>378.93</v>
      </c>
      <c r="FA45" s="3">
        <v>193.7</v>
      </c>
      <c r="FB45" s="3">
        <v>208.76</v>
      </c>
      <c r="FC45" s="3">
        <v>322.28500000000003</v>
      </c>
      <c r="FD45" s="9">
        <v>22.181818181818183</v>
      </c>
      <c r="FE45" s="9">
        <v>33.090909090909101</v>
      </c>
      <c r="FF45" s="9">
        <v>27.636363636363644</v>
      </c>
      <c r="FG45" s="10">
        <v>50.81818181818182</v>
      </c>
      <c r="FH45" s="9">
        <f t="shared" si="26"/>
        <v>49.180327868852494</v>
      </c>
      <c r="FI45" s="9">
        <f t="shared" si="27"/>
        <v>24.590163934426254</v>
      </c>
      <c r="FJ45" s="9">
        <f t="shared" si="14"/>
        <v>50.81818181818182</v>
      </c>
      <c r="FK45" s="9">
        <f t="shared" si="15"/>
        <v>129.09836065573771</v>
      </c>
      <c r="FL45" s="2">
        <v>77.647999999999996</v>
      </c>
      <c r="FM45" s="2">
        <v>54.941000000000003</v>
      </c>
      <c r="FN45" s="2">
        <v>53.814999999999998</v>
      </c>
      <c r="FO45" s="2">
        <v>52.875999999999998</v>
      </c>
      <c r="FP45" s="3">
        <v>53</v>
      </c>
      <c r="FQ45" s="3">
        <v>30</v>
      </c>
      <c r="FR45" s="3">
        <v>28</v>
      </c>
      <c r="FT45" s="3">
        <v>7</v>
      </c>
      <c r="FU45" s="3">
        <v>14</v>
      </c>
      <c r="FW45" s="3">
        <v>11</v>
      </c>
      <c r="FX45" s="3">
        <v>2</v>
      </c>
      <c r="FY45" s="3">
        <v>2</v>
      </c>
      <c r="FZ45" s="3">
        <v>29</v>
      </c>
      <c r="GA45" s="3">
        <v>17</v>
      </c>
      <c r="GB45" s="3">
        <v>2</v>
      </c>
      <c r="GC45" s="3">
        <v>15</v>
      </c>
      <c r="GD45" s="3">
        <f t="shared" si="16"/>
        <v>2.7080502011022101</v>
      </c>
      <c r="GE45" s="3">
        <v>38</v>
      </c>
      <c r="GF45" s="3">
        <v>38</v>
      </c>
      <c r="GG45" s="3">
        <v>43</v>
      </c>
      <c r="GH45" s="3">
        <v>31</v>
      </c>
      <c r="GI45" s="3">
        <v>41</v>
      </c>
      <c r="GJ45" s="3">
        <v>45</v>
      </c>
      <c r="IQ45" s="2">
        <f t="shared" si="17"/>
        <v>567164.17910447763</v>
      </c>
      <c r="IR45" s="16">
        <v>378.93</v>
      </c>
      <c r="IS45" s="2">
        <f t="shared" si="9"/>
        <v>6.5332758620689653</v>
      </c>
      <c r="IT45" s="2">
        <f t="shared" si="10"/>
        <v>6533.2758620689656</v>
      </c>
      <c r="IU45" s="2">
        <f t="shared" si="21"/>
        <v>238908955223.88062</v>
      </c>
      <c r="IV45" s="11">
        <f t="shared" si="18"/>
        <v>4879.591610910963</v>
      </c>
      <c r="IW45" s="12">
        <f t="shared" si="19"/>
        <v>-4.9999999999999998E-8</v>
      </c>
      <c r="IX45" s="13">
        <f t="shared" si="11"/>
        <v>10.24162360716617</v>
      </c>
      <c r="IY45" s="13">
        <f xml:space="preserve"> (6*10^5*(IQ45/10^9) + 1)*(IX45/10^12)*10^9</f>
        <v>3.4954508511204301</v>
      </c>
    </row>
  </sheetData>
  <sheetProtection algorithmName="SHA-512" hashValue="iSdHCe0PxqYgrQSHKdsf0wYUp3d6dGZmqUQ1q9iG8rm0uXFDTRlBdHmidzVwwBBOnjzXiHDNhJu5dsqyAKe/BQ==" saltValue="E/DhpJTti8QImsaO/z6yTQ==" spinCount="100000" sheet="1" objects="1" scenarios="1" selectLockedCells="1" selectUnlockedCells="1"/>
  <autoFilter ref="A1:IY45" xr:uid="{12622EAD-4AE1-43FF-8AEF-273D35C508EA}">
    <sortState xmlns:xlrd2="http://schemas.microsoft.com/office/spreadsheetml/2017/richdata2" ref="A2:IY45">
      <sortCondition ref="B1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Included patients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Rizvi, Qurat-ul-ain</dc:creator>
  <cp:lastModifiedBy>Mayur Garg</cp:lastModifiedBy>
  <dcterms:created xsi:type="dcterms:W3CDTF">2018-04-06T08:47:17Z</dcterms:created>
  <dcterms:modified xsi:type="dcterms:W3CDTF">2020-03-09T10:54:51Z</dcterms:modified>
</cp:coreProperties>
</file>